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6140" windowHeight="8385" activeTab="0"/>
  </bookViews>
  <sheets>
    <sheet name="chubutfactur" sheetId="1" r:id="rId1"/>
    <sheet name="chubutusu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<sst xmlns="http://schemas.openxmlformats.org/spreadsheetml/2006/main" count="237" uniqueCount="87">
  <si>
    <t>PROVINCIA DE CHUBUT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</si>
  <si>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</si>
  <si>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</si>
  <si>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</si>
  <si>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</si>
  <si>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</si>
  <si>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</si>
  <si>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</si>
  <si>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</si>
  <si>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</si>
  <si>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</si>
  <si>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</si>
  <si>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</si>
  <si>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</si>
  <si>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</si>
  <si>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</si>
  <si>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Biedma</t>
  </si>
  <si>
    <t>D.G.SP CHBUT (aislado)</t>
  </si>
  <si>
    <t>Coop de Puerto Madryn</t>
  </si>
  <si>
    <t>Coop de Puerto Piramides</t>
  </si>
  <si>
    <t>Total Biedma</t>
  </si>
  <si>
    <t>Cushamen</t>
  </si>
  <si>
    <t>D.G.S.P - Chubut</t>
  </si>
  <si>
    <t>Coop de Gualjaina</t>
  </si>
  <si>
    <t>Coop de Cushamen</t>
  </si>
  <si>
    <t>Coop de El Maiten</t>
  </si>
  <si>
    <t>Total Cushamen</t>
  </si>
  <si>
    <t>Escalante</t>
  </si>
  <si>
    <t>Coop de Diadema Argentina</t>
  </si>
  <si>
    <t>Coop de Comodoro Rivadavia</t>
  </si>
  <si>
    <t>GUMEM</t>
  </si>
  <si>
    <t>Total Escalante</t>
  </si>
  <si>
    <t>Florentino Ameghino</t>
  </si>
  <si>
    <t>Coop de Camarones lda</t>
  </si>
  <si>
    <t>Total Florentino Ameghino</t>
  </si>
  <si>
    <t>Futaleufú</t>
  </si>
  <si>
    <t>Coop de Corcovado</t>
  </si>
  <si>
    <t>Coop de Esquel "16 de Octubre"</t>
  </si>
  <si>
    <t>Total Futaleufú</t>
  </si>
  <si>
    <t>Gaiman</t>
  </si>
  <si>
    <t>Coop de Gaiman</t>
  </si>
  <si>
    <t>Coop de Dolavon</t>
  </si>
  <si>
    <t>Total Gaiman</t>
  </si>
  <si>
    <t>Gastre</t>
  </si>
  <si>
    <t>Coop de Gastre</t>
  </si>
  <si>
    <t>Total Gastre</t>
  </si>
  <si>
    <t>Languiñeo</t>
  </si>
  <si>
    <t>Coop de Tecka Luz y Fuerza</t>
  </si>
  <si>
    <t>Total Languiñeo</t>
  </si>
  <si>
    <t>Mártires</t>
  </si>
  <si>
    <t>Coop de Las Plumas</t>
  </si>
  <si>
    <t>Total Mártires</t>
  </si>
  <si>
    <t>Paso de Indios</t>
  </si>
  <si>
    <t>Coop de Paso de Indios</t>
  </si>
  <si>
    <t>Total Paso de Indios</t>
  </si>
  <si>
    <t>Rawson</t>
  </si>
  <si>
    <t>Coop de Rawson</t>
  </si>
  <si>
    <t>Coop de Trelew</t>
  </si>
  <si>
    <t>Total Rawson</t>
  </si>
  <si>
    <t>Río Senguerr</t>
  </si>
  <si>
    <t>Coop de Lago Blanco</t>
  </si>
  <si>
    <t>Coop de Facundo</t>
  </si>
  <si>
    <t>Coop de Rio Mayo</t>
  </si>
  <si>
    <t>Coop de Victor Antorena Lda</t>
  </si>
  <si>
    <t>Coop de Ricardo Rojas</t>
  </si>
  <si>
    <t>Coop de Aldea Beleiro Lda</t>
  </si>
  <si>
    <t>Total Río Senguerr</t>
  </si>
  <si>
    <t>Sarmiento</t>
  </si>
  <si>
    <t>Coop de Buen Pasto</t>
  </si>
  <si>
    <t>Coop de Sarmiento</t>
  </si>
  <si>
    <t>Total Sarmiento</t>
  </si>
  <si>
    <t>Tehuelches</t>
  </si>
  <si>
    <t>Coop de Rio Pico</t>
  </si>
  <si>
    <t>Coop de Tehuelches</t>
  </si>
  <si>
    <t>Total Tehuelches</t>
  </si>
  <si>
    <t>Telsen</t>
  </si>
  <si>
    <t>Coop de Telsen</t>
  </si>
  <si>
    <t>Coop de Gan Gan</t>
  </si>
  <si>
    <t>Total Telsen</t>
  </si>
  <si>
    <t>TOTAL DGSP</t>
  </si>
  <si>
    <t>TOTAL COOPERATIVAS</t>
  </si>
  <si>
    <t>TOTAL GUMEM</t>
  </si>
  <si>
    <t>TOTAL CHUBUT</t>
  </si>
  <si>
    <t>Cantidad de usuarios</t>
  </si>
  <si>
    <t>D.G.SP CHUBUT (aislado)</t>
  </si>
  <si>
    <t>Los datos del Gran usuario ALUAR estan cargados en el departamento de Biedma.</t>
  </si>
  <si>
    <t>AÑO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</si>
</sst>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sz val="8"/>
      <name val="Arial"/>
      <family val="0"/>
    </font>
    <font>
      <sz val="10"/>
      <color indexed="8"/>
      <name val="MS Sans Serif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0" fillId="0" borderId="1" xfId="19" applyNumberFormat="1" applyFont="1" applyFill="1" applyBorder="1" applyAlignment="1">
      <alignment horizontal="center" wrapText="1"/>
      <protection/>
    </xf>
    <xf numFmtId="3" fontId="0" fillId="0" borderId="0" xfId="19" applyNumberFormat="1" applyFont="1" applyFill="1" applyBorder="1" applyAlignment="1">
      <alignment horizont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Hoja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 topLeftCell="A1">
      <selection activeCell="A67" sqref="A67:IV67"/>
    </sheetView>
  </sheetViews>
  <sheetFormatPr defaultColWidth="11.421875" defaultRowHeight="12.75"/>
  <cols>
    <col min="1" max="1" width="23.28125" style="0" customWidth="1"/>
    <col min="2" max="2" width="28.7109375" style="0" customWidth="1"/>
    <col min="3" max="3" width="18.140625" style="7" customWidth="1"/>
    <col min="4" max="8" width="11.421875" style="7" customWidth="1"/>
    <col min="9" max="9" width="9.8515625" style="7" customWidth="1"/>
    <col min="10" max="10" width="9.28125" style="7" customWidth="1"/>
    <col min="11" max="11" width="11.421875" style="7" customWidth="1"/>
    <col min="12" max="12" width="9.7109375" style="7" customWidth="1"/>
    <col min="13" max="13" width="9.57421875" style="7" customWidth="1"/>
  </cols>
  <sheetData>
    <row r="1" spans="1:13" ht="12.75">
      <c r="A1" s="1" t="s">
        <v>86</v>
      </c>
      <c r="B1" s="1"/>
      <c r="C1" s="3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12.75">
      <c r="A2" s="1" t="s">
        <v>0</v>
      </c>
      <c r="B2" s="1"/>
      <c r="C2" s="3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12.75">
      <c r="A3" s="1" t="s">
        <v>1</v>
      </c>
      <c r="B3" s="1"/>
      <c r="C3" s="16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ht="12.75">
      <c r="A4" s="1" t="s">
        <v>2</v>
      </c>
      <c r="B4" s="1"/>
      <c r="C4" s="3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1"/>
      <c r="B5" s="1"/>
      <c r="C5" s="3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ht="12.75">
      <c r="A7" t="s">
        <v>16</v>
      </c>
      <c r="B7" t="s">
        <v>84</v>
      </c>
      <c r="C7" s="18">
        <f aca="true" t="shared" si="0" ref="C7:C62">SUM(D7:M7)</f>
        <v>6.378</v>
      </c>
      <c r="D7" s="18">
        <v>1.595</v>
      </c>
      <c r="E7" s="18">
        <v>0.11</v>
      </c>
      <c r="F7" s="18">
        <v>0</v>
      </c>
      <c r="G7" s="18">
        <v>0</v>
      </c>
      <c r="H7" s="18">
        <v>0.543</v>
      </c>
      <c r="I7" s="18">
        <v>0</v>
      </c>
      <c r="J7" s="18">
        <v>0</v>
      </c>
      <c r="K7" s="18">
        <v>4.13</v>
      </c>
      <c r="L7" s="18">
        <v>0</v>
      </c>
      <c r="M7" s="18">
        <v>0</v>
      </c>
    </row>
    <row r="8" spans="1:13" s="11" customFormat="1" ht="12.75">
      <c r="A8" s="11" t="s">
        <v>16</v>
      </c>
      <c r="B8" s="11" t="s">
        <v>18</v>
      </c>
      <c r="C8" s="18">
        <f t="shared" si="0"/>
        <v>172408.468</v>
      </c>
      <c r="D8" s="18">
        <v>55762.107</v>
      </c>
      <c r="E8" s="18">
        <v>33898.965</v>
      </c>
      <c r="F8" s="18">
        <v>65645.73</v>
      </c>
      <c r="G8" s="18">
        <v>5725.639</v>
      </c>
      <c r="H8" s="18">
        <v>7217.402</v>
      </c>
      <c r="I8" s="18">
        <v>0</v>
      </c>
      <c r="J8" s="18">
        <v>0</v>
      </c>
      <c r="K8" s="18">
        <v>3968.664</v>
      </c>
      <c r="L8" s="18">
        <v>189.961</v>
      </c>
      <c r="M8" s="18">
        <v>0</v>
      </c>
    </row>
    <row r="9" spans="1:13" s="11" customFormat="1" ht="12.75">
      <c r="A9" s="11" t="s">
        <v>16</v>
      </c>
      <c r="B9" s="11" t="s">
        <v>19</v>
      </c>
      <c r="C9" s="18">
        <f t="shared" si="0"/>
        <v>3229.7</v>
      </c>
      <c r="D9" s="18">
        <v>1021.689</v>
      </c>
      <c r="E9" s="18">
        <v>1484.32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723.691</v>
      </c>
      <c r="L9" s="18">
        <v>0</v>
      </c>
      <c r="M9" s="18">
        <v>0</v>
      </c>
    </row>
    <row r="10" spans="1:13" s="11" customFormat="1" ht="12.75">
      <c r="A10" s="11" t="s">
        <v>16</v>
      </c>
      <c r="B10" s="11" t="s">
        <v>30</v>
      </c>
      <c r="C10" s="18">
        <f t="shared" si="0"/>
        <v>2156813.4000000004</v>
      </c>
      <c r="D10" s="18">
        <v>0</v>
      </c>
      <c r="E10" s="18">
        <v>3620.7</v>
      </c>
      <c r="F10" s="18">
        <v>2153192.7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</row>
    <row r="11" spans="1:13" s="15" customFormat="1" ht="12.75">
      <c r="A11" s="4" t="s">
        <v>20</v>
      </c>
      <c r="C11" s="3">
        <f t="shared" si="0"/>
        <v>2332457.946</v>
      </c>
      <c r="D11" s="3">
        <f>+D7+D8+D9+D10</f>
        <v>56785.391</v>
      </c>
      <c r="E11" s="3">
        <f aca="true" t="shared" si="1" ref="E11:M11">+E7+E8+E9+E10</f>
        <v>39004.094999999994</v>
      </c>
      <c r="F11" s="3">
        <f t="shared" si="1"/>
        <v>2218838.43</v>
      </c>
      <c r="G11" s="3">
        <f t="shared" si="1"/>
        <v>5725.639</v>
      </c>
      <c r="H11" s="3">
        <f t="shared" si="1"/>
        <v>7217.945</v>
      </c>
      <c r="I11" s="3">
        <f t="shared" si="1"/>
        <v>0</v>
      </c>
      <c r="J11" s="3">
        <f t="shared" si="1"/>
        <v>0</v>
      </c>
      <c r="K11" s="3">
        <f t="shared" si="1"/>
        <v>4696.485000000001</v>
      </c>
      <c r="L11" s="3">
        <f t="shared" si="1"/>
        <v>189.961</v>
      </c>
      <c r="M11" s="3">
        <f t="shared" si="1"/>
        <v>0</v>
      </c>
    </row>
    <row r="12" spans="1:13" s="11" customFormat="1" ht="12.75">
      <c r="A12" s="11" t="s">
        <v>21</v>
      </c>
      <c r="B12" s="11" t="s">
        <v>22</v>
      </c>
      <c r="C12" s="18">
        <f t="shared" si="0"/>
        <v>22768.945000000003</v>
      </c>
      <c r="D12" s="18">
        <v>14756.303</v>
      </c>
      <c r="E12" s="18">
        <v>4759.078</v>
      </c>
      <c r="F12" s="18">
        <v>251.86</v>
      </c>
      <c r="G12" s="18">
        <v>0</v>
      </c>
      <c r="H12" s="18">
        <v>494.04</v>
      </c>
      <c r="I12" s="18">
        <v>0</v>
      </c>
      <c r="J12" s="18">
        <v>0</v>
      </c>
      <c r="K12" s="18">
        <v>2273.594</v>
      </c>
      <c r="L12" s="18">
        <v>0</v>
      </c>
      <c r="M12" s="18">
        <v>234.07</v>
      </c>
    </row>
    <row r="13" spans="1:13" s="11" customFormat="1" ht="12.75">
      <c r="A13" s="11" t="s">
        <v>21</v>
      </c>
      <c r="B13" s="11" t="s">
        <v>23</v>
      </c>
      <c r="C13" s="18">
        <f t="shared" si="0"/>
        <v>559.0509999999999</v>
      </c>
      <c r="D13" s="18">
        <v>374.868</v>
      </c>
      <c r="E13" s="18">
        <v>116.253</v>
      </c>
      <c r="F13" s="18">
        <v>0</v>
      </c>
      <c r="G13" s="18">
        <v>0</v>
      </c>
      <c r="H13" s="18">
        <v>2.81</v>
      </c>
      <c r="I13" s="18">
        <v>0</v>
      </c>
      <c r="J13" s="18">
        <v>0</v>
      </c>
      <c r="K13" s="18">
        <v>37.085</v>
      </c>
      <c r="L13" s="18">
        <v>0</v>
      </c>
      <c r="M13" s="18">
        <v>28.035</v>
      </c>
    </row>
    <row r="14" spans="1:13" s="11" customFormat="1" ht="12.75">
      <c r="A14" s="11" t="s">
        <v>21</v>
      </c>
      <c r="B14" s="11" t="s">
        <v>24</v>
      </c>
      <c r="C14" s="18">
        <f t="shared" si="0"/>
        <v>932.9430000000001</v>
      </c>
      <c r="D14" s="18">
        <v>744.13</v>
      </c>
      <c r="E14" s="18">
        <v>20.298</v>
      </c>
      <c r="F14" s="18">
        <v>0</v>
      </c>
      <c r="G14" s="18">
        <v>39.561</v>
      </c>
      <c r="H14" s="18">
        <v>42</v>
      </c>
      <c r="I14" s="18">
        <v>0</v>
      </c>
      <c r="J14" s="18">
        <v>0</v>
      </c>
      <c r="K14" s="18">
        <v>82.422</v>
      </c>
      <c r="L14" s="18">
        <v>0</v>
      </c>
      <c r="M14" s="18">
        <v>4.532</v>
      </c>
    </row>
    <row r="15" spans="1:13" s="11" customFormat="1" ht="12.75">
      <c r="A15" s="11" t="s">
        <v>21</v>
      </c>
      <c r="B15" s="11" t="s">
        <v>25</v>
      </c>
      <c r="C15" s="18">
        <f t="shared" si="0"/>
        <v>5624.171</v>
      </c>
      <c r="D15" s="18">
        <v>2456.102</v>
      </c>
      <c r="E15" s="18">
        <v>1195.577</v>
      </c>
      <c r="F15" s="18">
        <v>745.493</v>
      </c>
      <c r="G15" s="18">
        <v>315.149</v>
      </c>
      <c r="H15" s="18">
        <v>563.102</v>
      </c>
      <c r="I15" s="18">
        <v>0</v>
      </c>
      <c r="J15" s="18">
        <v>0</v>
      </c>
      <c r="K15" s="18">
        <v>342.893</v>
      </c>
      <c r="L15" s="18">
        <v>5.855</v>
      </c>
      <c r="M15" s="18">
        <v>0</v>
      </c>
    </row>
    <row r="16" spans="1:13" s="13" customFormat="1" ht="12.75">
      <c r="A16" s="12" t="s">
        <v>26</v>
      </c>
      <c r="C16" s="19">
        <f t="shared" si="0"/>
        <v>29885.109999999993</v>
      </c>
      <c r="D16" s="19">
        <f>+D12+D13+D14+D15</f>
        <v>18331.403</v>
      </c>
      <c r="E16" s="19">
        <f aca="true" t="shared" si="2" ref="E16:M16">+E12+E13+E14+E15</f>
        <v>6091.206</v>
      </c>
      <c r="F16" s="19">
        <f t="shared" si="2"/>
        <v>997.3530000000001</v>
      </c>
      <c r="G16" s="19">
        <f t="shared" si="2"/>
        <v>354.71</v>
      </c>
      <c r="H16" s="19">
        <f t="shared" si="2"/>
        <v>1101.952</v>
      </c>
      <c r="I16" s="19">
        <f t="shared" si="2"/>
        <v>0</v>
      </c>
      <c r="J16" s="19">
        <f t="shared" si="2"/>
        <v>0</v>
      </c>
      <c r="K16" s="19">
        <f t="shared" si="2"/>
        <v>2735.994</v>
      </c>
      <c r="L16" s="19">
        <f t="shared" si="2"/>
        <v>5.855</v>
      </c>
      <c r="M16" s="19">
        <f t="shared" si="2"/>
        <v>266.637</v>
      </c>
    </row>
    <row r="17" spans="1:13" s="11" customFormat="1" ht="12.75">
      <c r="A17" s="11" t="s">
        <v>27</v>
      </c>
      <c r="B17" s="11" t="s">
        <v>28</v>
      </c>
      <c r="C17" s="18">
        <f t="shared" si="0"/>
        <v>2233.226</v>
      </c>
      <c r="D17" s="18">
        <v>1840.274</v>
      </c>
      <c r="E17" s="18">
        <v>289.38</v>
      </c>
      <c r="F17" s="18">
        <v>0</v>
      </c>
      <c r="G17" s="18">
        <v>12</v>
      </c>
      <c r="H17" s="18">
        <v>35</v>
      </c>
      <c r="I17" s="18">
        <v>0</v>
      </c>
      <c r="J17" s="18">
        <v>0</v>
      </c>
      <c r="K17" s="18">
        <v>56.572</v>
      </c>
      <c r="L17" s="18">
        <v>0</v>
      </c>
      <c r="M17" s="18">
        <v>0</v>
      </c>
    </row>
    <row r="18" spans="1:13" s="11" customFormat="1" ht="12.75">
      <c r="A18" s="11" t="s">
        <v>27</v>
      </c>
      <c r="B18" s="11" t="s">
        <v>29</v>
      </c>
      <c r="C18" s="18">
        <f t="shared" si="0"/>
        <v>522922.76</v>
      </c>
      <c r="D18" s="18">
        <v>183795.729</v>
      </c>
      <c r="E18" s="18">
        <v>51345.389</v>
      </c>
      <c r="F18" s="18">
        <v>254953.29</v>
      </c>
      <c r="G18" s="18">
        <v>0</v>
      </c>
      <c r="H18" s="18">
        <v>24907.86</v>
      </c>
      <c r="I18" s="18">
        <v>0</v>
      </c>
      <c r="J18" s="18">
        <v>0</v>
      </c>
      <c r="K18" s="18">
        <v>7920.492</v>
      </c>
      <c r="L18" s="18">
        <v>0</v>
      </c>
      <c r="M18" s="18">
        <v>0</v>
      </c>
    </row>
    <row r="19" spans="1:13" s="11" customFormat="1" ht="12.75">
      <c r="A19" s="11" t="s">
        <v>27</v>
      </c>
      <c r="B19" s="11" t="s">
        <v>30</v>
      </c>
      <c r="C19" s="18">
        <f t="shared" si="0"/>
        <v>466056.54000000004</v>
      </c>
      <c r="D19" s="18">
        <v>0</v>
      </c>
      <c r="E19" s="18">
        <v>6129.14</v>
      </c>
      <c r="F19" s="18">
        <v>459927.4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</row>
    <row r="20" spans="1:13" s="13" customFormat="1" ht="12.75">
      <c r="A20" s="12" t="s">
        <v>31</v>
      </c>
      <c r="C20" s="19">
        <f t="shared" si="0"/>
        <v>991212.5260000001</v>
      </c>
      <c r="D20" s="19">
        <f>+D17+D18+D19</f>
        <v>185636.003</v>
      </c>
      <c r="E20" s="19">
        <f aca="true" t="shared" si="3" ref="E20:M20">+E17+E18+E19</f>
        <v>57763.909</v>
      </c>
      <c r="F20" s="19">
        <f t="shared" si="3"/>
        <v>714880.6900000001</v>
      </c>
      <c r="G20" s="19">
        <f t="shared" si="3"/>
        <v>12</v>
      </c>
      <c r="H20" s="19">
        <f t="shared" si="3"/>
        <v>24942.86</v>
      </c>
      <c r="I20" s="19">
        <f t="shared" si="3"/>
        <v>0</v>
      </c>
      <c r="J20" s="19">
        <f t="shared" si="3"/>
        <v>0</v>
      </c>
      <c r="K20" s="19">
        <f t="shared" si="3"/>
        <v>7977.064</v>
      </c>
      <c r="L20" s="19">
        <f t="shared" si="3"/>
        <v>0</v>
      </c>
      <c r="M20" s="19">
        <f t="shared" si="3"/>
        <v>0</v>
      </c>
    </row>
    <row r="21" spans="1:13" s="11" customFormat="1" ht="12.75">
      <c r="A21" s="11" t="s">
        <v>32</v>
      </c>
      <c r="B21" s="11" t="s">
        <v>33</v>
      </c>
      <c r="C21" s="18">
        <f t="shared" si="0"/>
        <v>2136.985</v>
      </c>
      <c r="D21" s="18">
        <v>963.502</v>
      </c>
      <c r="E21" s="18">
        <v>462.048</v>
      </c>
      <c r="F21" s="18">
        <v>0</v>
      </c>
      <c r="G21" s="18">
        <v>202.746</v>
      </c>
      <c r="H21" s="18">
        <v>264.994</v>
      </c>
      <c r="I21" s="18">
        <v>0</v>
      </c>
      <c r="J21" s="18">
        <v>0</v>
      </c>
      <c r="K21" s="18">
        <v>243.695</v>
      </c>
      <c r="L21" s="18">
        <v>0</v>
      </c>
      <c r="M21" s="18">
        <v>0</v>
      </c>
    </row>
    <row r="22" spans="1:13" s="13" customFormat="1" ht="12.75">
      <c r="A22" s="12" t="s">
        <v>34</v>
      </c>
      <c r="C22" s="19">
        <f t="shared" si="0"/>
        <v>2136.985</v>
      </c>
      <c r="D22" s="19">
        <f>+D21</f>
        <v>963.502</v>
      </c>
      <c r="E22" s="19">
        <f aca="true" t="shared" si="4" ref="E22:M22">+E21</f>
        <v>462.048</v>
      </c>
      <c r="F22" s="19">
        <f t="shared" si="4"/>
        <v>0</v>
      </c>
      <c r="G22" s="19">
        <f t="shared" si="4"/>
        <v>202.746</v>
      </c>
      <c r="H22" s="19">
        <f t="shared" si="4"/>
        <v>264.994</v>
      </c>
      <c r="I22" s="19">
        <f t="shared" si="4"/>
        <v>0</v>
      </c>
      <c r="J22" s="19">
        <f t="shared" si="4"/>
        <v>0</v>
      </c>
      <c r="K22" s="19">
        <f t="shared" si="4"/>
        <v>243.695</v>
      </c>
      <c r="L22" s="19">
        <f t="shared" si="4"/>
        <v>0</v>
      </c>
      <c r="M22" s="19">
        <f t="shared" si="4"/>
        <v>0</v>
      </c>
    </row>
    <row r="23" spans="1:13" s="11" customFormat="1" ht="12.75">
      <c r="A23" s="11" t="s">
        <v>35</v>
      </c>
      <c r="B23" s="11" t="s">
        <v>36</v>
      </c>
      <c r="C23" s="18">
        <f t="shared" si="0"/>
        <v>3536.8949999999995</v>
      </c>
      <c r="D23" s="18">
        <v>2232.429</v>
      </c>
      <c r="E23" s="18">
        <v>545.347</v>
      </c>
      <c r="F23" s="18">
        <v>59.928</v>
      </c>
      <c r="G23" s="18">
        <v>49.41</v>
      </c>
      <c r="H23" s="18">
        <v>268.758</v>
      </c>
      <c r="I23" s="18">
        <v>0</v>
      </c>
      <c r="J23" s="18">
        <v>0</v>
      </c>
      <c r="K23" s="18">
        <v>381.023</v>
      </c>
      <c r="L23" s="18">
        <v>0</v>
      </c>
      <c r="M23" s="18">
        <v>0</v>
      </c>
    </row>
    <row r="24" spans="1:13" s="11" customFormat="1" ht="12.75">
      <c r="A24" s="11" t="s">
        <v>35</v>
      </c>
      <c r="B24" s="14" t="s">
        <v>37</v>
      </c>
      <c r="C24" s="18">
        <f t="shared" si="0"/>
        <v>67634.76400000001</v>
      </c>
      <c r="D24" s="18">
        <v>28935.278</v>
      </c>
      <c r="E24" s="18">
        <v>17754.473</v>
      </c>
      <c r="F24" s="18">
        <v>7868.86</v>
      </c>
      <c r="G24" s="18">
        <v>1604.273</v>
      </c>
      <c r="H24" s="18">
        <v>5123.154</v>
      </c>
      <c r="I24" s="18">
        <v>0</v>
      </c>
      <c r="J24" s="18">
        <v>252.175</v>
      </c>
      <c r="K24" s="18">
        <v>3278.884</v>
      </c>
      <c r="L24" s="18">
        <v>2681.5</v>
      </c>
      <c r="M24" s="18">
        <v>136.167</v>
      </c>
    </row>
    <row r="25" spans="1:13" s="11" customFormat="1" ht="12.75">
      <c r="A25" s="11" t="s">
        <v>35</v>
      </c>
      <c r="B25" s="11" t="s">
        <v>30</v>
      </c>
      <c r="C25" s="18">
        <f t="shared" si="0"/>
        <v>31704.7</v>
      </c>
      <c r="D25" s="18">
        <v>0</v>
      </c>
      <c r="E25" s="18">
        <v>0</v>
      </c>
      <c r="F25" s="18">
        <v>31704.7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</row>
    <row r="26" spans="1:13" s="13" customFormat="1" ht="12.75">
      <c r="A26" s="12" t="s">
        <v>38</v>
      </c>
      <c r="C26" s="19">
        <f t="shared" si="0"/>
        <v>102876.35900000001</v>
      </c>
      <c r="D26" s="19">
        <f>+D23+D24+D25</f>
        <v>31167.707</v>
      </c>
      <c r="E26" s="19">
        <f aca="true" t="shared" si="5" ref="E26:M26">+E23+E24+E25</f>
        <v>18299.820000000003</v>
      </c>
      <c r="F26" s="19">
        <f t="shared" si="5"/>
        <v>39633.488</v>
      </c>
      <c r="G26" s="19">
        <f t="shared" si="5"/>
        <v>1653.683</v>
      </c>
      <c r="H26" s="19">
        <f t="shared" si="5"/>
        <v>5391.912</v>
      </c>
      <c r="I26" s="19">
        <f t="shared" si="5"/>
        <v>0</v>
      </c>
      <c r="J26" s="19">
        <f t="shared" si="5"/>
        <v>252.175</v>
      </c>
      <c r="K26" s="19">
        <f t="shared" si="5"/>
        <v>3659.907</v>
      </c>
      <c r="L26" s="19">
        <f t="shared" si="5"/>
        <v>2681.5</v>
      </c>
      <c r="M26" s="19">
        <f t="shared" si="5"/>
        <v>136.167</v>
      </c>
    </row>
    <row r="27" spans="1:13" s="11" customFormat="1" ht="12.75">
      <c r="A27" s="11" t="s">
        <v>39</v>
      </c>
      <c r="B27" s="11" t="s">
        <v>40</v>
      </c>
      <c r="C27" s="18">
        <f t="shared" si="0"/>
        <v>15589.516</v>
      </c>
      <c r="D27" s="18">
        <v>6673.348</v>
      </c>
      <c r="E27" s="18">
        <v>4219.728</v>
      </c>
      <c r="F27" s="18">
        <v>2579.836</v>
      </c>
      <c r="G27" s="18">
        <v>412.4</v>
      </c>
      <c r="H27" s="18">
        <v>847.889</v>
      </c>
      <c r="I27" s="18">
        <v>0</v>
      </c>
      <c r="J27" s="18">
        <v>0</v>
      </c>
      <c r="K27" s="18">
        <v>856.315</v>
      </c>
      <c r="L27" s="18">
        <v>0</v>
      </c>
      <c r="M27" s="18">
        <v>0</v>
      </c>
    </row>
    <row r="28" spans="1:13" s="11" customFormat="1" ht="12.75">
      <c r="A28" s="11" t="s">
        <v>39</v>
      </c>
      <c r="B28" s="11" t="s">
        <v>41</v>
      </c>
      <c r="C28" s="18">
        <f t="shared" si="0"/>
        <v>8620</v>
      </c>
      <c r="D28" s="18">
        <v>2250</v>
      </c>
      <c r="E28" s="18">
        <v>1150</v>
      </c>
      <c r="F28" s="18">
        <v>2800</v>
      </c>
      <c r="G28" s="18">
        <v>0</v>
      </c>
      <c r="H28" s="18">
        <v>540</v>
      </c>
      <c r="I28" s="18">
        <v>0</v>
      </c>
      <c r="J28" s="18">
        <v>0</v>
      </c>
      <c r="K28" s="18">
        <v>950</v>
      </c>
      <c r="L28" s="18">
        <v>930</v>
      </c>
      <c r="M28" s="18">
        <v>0</v>
      </c>
    </row>
    <row r="29" spans="1:13" s="11" customFormat="1" ht="12.75">
      <c r="A29" s="11" t="s">
        <v>39</v>
      </c>
      <c r="B29" s="11" t="s">
        <v>30</v>
      </c>
      <c r="C29" s="18">
        <f t="shared" si="0"/>
        <v>815.243</v>
      </c>
      <c r="D29" s="18">
        <v>0</v>
      </c>
      <c r="E29" s="18">
        <v>0</v>
      </c>
      <c r="F29" s="18">
        <v>815.243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</row>
    <row r="30" spans="1:13" s="13" customFormat="1" ht="12.75">
      <c r="A30" s="12" t="s">
        <v>42</v>
      </c>
      <c r="C30" s="19">
        <f t="shared" si="0"/>
        <v>25024.759</v>
      </c>
      <c r="D30" s="19">
        <f>+D27+D28+D29</f>
        <v>8923.348</v>
      </c>
      <c r="E30" s="19">
        <f aca="true" t="shared" si="6" ref="E30:M30">+E27+E28+E29</f>
        <v>5369.728</v>
      </c>
      <c r="F30" s="19">
        <f t="shared" si="6"/>
        <v>6195.079</v>
      </c>
      <c r="G30" s="19">
        <f t="shared" si="6"/>
        <v>412.4</v>
      </c>
      <c r="H30" s="19">
        <f t="shared" si="6"/>
        <v>1387.8890000000001</v>
      </c>
      <c r="I30" s="19">
        <f t="shared" si="6"/>
        <v>0</v>
      </c>
      <c r="J30" s="19">
        <f t="shared" si="6"/>
        <v>0</v>
      </c>
      <c r="K30" s="19">
        <f t="shared" si="6"/>
        <v>1806.315</v>
      </c>
      <c r="L30" s="19">
        <f t="shared" si="6"/>
        <v>930</v>
      </c>
      <c r="M30" s="19">
        <f t="shared" si="6"/>
        <v>0</v>
      </c>
    </row>
    <row r="31" spans="1:13" s="11" customFormat="1" ht="12.75">
      <c r="A31" s="11" t="s">
        <v>43</v>
      </c>
      <c r="B31" s="11" t="s">
        <v>44</v>
      </c>
      <c r="C31" s="18">
        <f t="shared" si="0"/>
        <v>1522.921</v>
      </c>
      <c r="D31" s="18">
        <v>829.624</v>
      </c>
      <c r="E31" s="18">
        <v>309.098</v>
      </c>
      <c r="F31" s="18">
        <v>0</v>
      </c>
      <c r="G31" s="18">
        <v>0</v>
      </c>
      <c r="H31" s="18">
        <v>211.576</v>
      </c>
      <c r="I31" s="18">
        <v>0</v>
      </c>
      <c r="J31" s="18">
        <v>0</v>
      </c>
      <c r="K31" s="18">
        <v>94.961</v>
      </c>
      <c r="L31" s="18">
        <v>0</v>
      </c>
      <c r="M31" s="18">
        <v>77.662</v>
      </c>
    </row>
    <row r="32" spans="1:14" s="13" customFormat="1" ht="12.75">
      <c r="A32" s="12" t="s">
        <v>45</v>
      </c>
      <c r="C32" s="19">
        <f t="shared" si="0"/>
        <v>1522.921</v>
      </c>
      <c r="D32" s="19">
        <f>+D31</f>
        <v>829.624</v>
      </c>
      <c r="E32" s="19">
        <f aca="true" t="shared" si="7" ref="E32:M32">+E31</f>
        <v>309.098</v>
      </c>
      <c r="F32" s="19">
        <f t="shared" si="7"/>
        <v>0</v>
      </c>
      <c r="G32" s="19">
        <f t="shared" si="7"/>
        <v>0</v>
      </c>
      <c r="H32" s="19">
        <f t="shared" si="7"/>
        <v>211.576</v>
      </c>
      <c r="I32" s="19">
        <f t="shared" si="7"/>
        <v>0</v>
      </c>
      <c r="J32" s="19">
        <f t="shared" si="7"/>
        <v>0</v>
      </c>
      <c r="K32" s="19">
        <f t="shared" si="7"/>
        <v>94.961</v>
      </c>
      <c r="L32" s="19">
        <f t="shared" si="7"/>
        <v>0</v>
      </c>
      <c r="M32" s="19">
        <f t="shared" si="7"/>
        <v>77.662</v>
      </c>
      <c r="N32" s="20"/>
    </row>
    <row r="33" spans="1:13" s="11" customFormat="1" ht="12.75">
      <c r="A33" s="11" t="s">
        <v>46</v>
      </c>
      <c r="B33" s="11" t="s">
        <v>47</v>
      </c>
      <c r="C33" s="18">
        <f t="shared" si="0"/>
        <v>1714.1520000000003</v>
      </c>
      <c r="D33" s="18">
        <v>843.472</v>
      </c>
      <c r="E33" s="18">
        <v>355.237</v>
      </c>
      <c r="F33" s="18">
        <v>0</v>
      </c>
      <c r="G33" s="18">
        <v>109.681</v>
      </c>
      <c r="H33" s="18">
        <v>134.746</v>
      </c>
      <c r="I33" s="18">
        <v>0</v>
      </c>
      <c r="J33" s="18">
        <v>0</v>
      </c>
      <c r="K33" s="18">
        <v>271.016</v>
      </c>
      <c r="L33" s="18">
        <v>0</v>
      </c>
      <c r="M33" s="18">
        <v>0</v>
      </c>
    </row>
    <row r="34" spans="1:13" ht="12.75">
      <c r="A34" t="s">
        <v>46</v>
      </c>
      <c r="B34" t="s">
        <v>84</v>
      </c>
      <c r="C34" s="18">
        <f t="shared" si="0"/>
        <v>853.3081999999999</v>
      </c>
      <c r="D34" s="18">
        <v>509.9552</v>
      </c>
      <c r="E34" s="18">
        <v>167.345</v>
      </c>
      <c r="F34" s="18">
        <v>0</v>
      </c>
      <c r="G34" s="18">
        <v>0</v>
      </c>
      <c r="H34" s="18">
        <v>77.948</v>
      </c>
      <c r="I34" s="18">
        <v>0</v>
      </c>
      <c r="J34" s="18">
        <v>0</v>
      </c>
      <c r="K34" s="18">
        <v>98.06</v>
      </c>
      <c r="L34" s="18">
        <v>0</v>
      </c>
      <c r="M34" s="18">
        <v>0</v>
      </c>
    </row>
    <row r="35" spans="1:13" ht="12.75">
      <c r="A35" t="s">
        <v>46</v>
      </c>
      <c r="B35" t="s">
        <v>84</v>
      </c>
      <c r="C35" s="18">
        <f t="shared" si="0"/>
        <v>205.62766</v>
      </c>
      <c r="D35" s="18">
        <v>171.4912</v>
      </c>
      <c r="E35" s="18">
        <v>13.9794</v>
      </c>
      <c r="F35" s="18">
        <v>0</v>
      </c>
      <c r="G35" s="18">
        <v>0</v>
      </c>
      <c r="H35" s="18">
        <v>4.04596</v>
      </c>
      <c r="I35" s="18">
        <v>0</v>
      </c>
      <c r="J35" s="18">
        <v>0</v>
      </c>
      <c r="K35" s="18">
        <v>16.1111</v>
      </c>
      <c r="L35" s="18">
        <v>0</v>
      </c>
      <c r="M35" s="18">
        <v>0</v>
      </c>
    </row>
    <row r="36" spans="1:13" s="15" customFormat="1" ht="12.75">
      <c r="A36" s="4" t="s">
        <v>48</v>
      </c>
      <c r="C36" s="3">
        <f t="shared" si="0"/>
        <v>2773.08786</v>
      </c>
      <c r="D36" s="3">
        <f>+D33+D34+D35</f>
        <v>1524.9184</v>
      </c>
      <c r="E36" s="3">
        <f aca="true" t="shared" si="8" ref="E36:M36">+E33+E34+E35</f>
        <v>536.5614</v>
      </c>
      <c r="F36" s="3">
        <f t="shared" si="8"/>
        <v>0</v>
      </c>
      <c r="G36" s="3">
        <f t="shared" si="8"/>
        <v>109.681</v>
      </c>
      <c r="H36" s="3">
        <f t="shared" si="8"/>
        <v>216.73996000000002</v>
      </c>
      <c r="I36" s="3">
        <f t="shared" si="8"/>
        <v>0</v>
      </c>
      <c r="J36" s="3">
        <f t="shared" si="8"/>
        <v>0</v>
      </c>
      <c r="K36" s="3">
        <f t="shared" si="8"/>
        <v>385.18710000000004</v>
      </c>
      <c r="L36" s="3">
        <f t="shared" si="8"/>
        <v>0</v>
      </c>
      <c r="M36" s="3">
        <f t="shared" si="8"/>
        <v>0</v>
      </c>
    </row>
    <row r="37" spans="1:13" s="11" customFormat="1" ht="12.75">
      <c r="A37" s="11" t="s">
        <v>49</v>
      </c>
      <c r="B37" s="11" t="s">
        <v>50</v>
      </c>
      <c r="C37" s="18">
        <f t="shared" si="0"/>
        <v>1400.8100000000002</v>
      </c>
      <c r="D37" s="18">
        <v>743.209</v>
      </c>
      <c r="E37" s="18">
        <v>204.905</v>
      </c>
      <c r="F37" s="18">
        <v>0</v>
      </c>
      <c r="G37" s="18">
        <v>0</v>
      </c>
      <c r="H37" s="18">
        <v>180</v>
      </c>
      <c r="I37" s="18">
        <v>0</v>
      </c>
      <c r="J37" s="18">
        <v>0</v>
      </c>
      <c r="K37" s="18">
        <v>72.709</v>
      </c>
      <c r="L37" s="18">
        <v>0</v>
      </c>
      <c r="M37" s="18">
        <v>199.987</v>
      </c>
    </row>
    <row r="38" spans="1:13" s="13" customFormat="1" ht="12.75">
      <c r="A38" s="12" t="s">
        <v>51</v>
      </c>
      <c r="C38" s="19">
        <f t="shared" si="0"/>
        <v>1400.8100000000002</v>
      </c>
      <c r="D38" s="19">
        <f>+D37</f>
        <v>743.209</v>
      </c>
      <c r="E38" s="19">
        <f aca="true" t="shared" si="9" ref="E38:M38">+E37</f>
        <v>204.905</v>
      </c>
      <c r="F38" s="19">
        <f t="shared" si="9"/>
        <v>0</v>
      </c>
      <c r="G38" s="19">
        <f t="shared" si="9"/>
        <v>0</v>
      </c>
      <c r="H38" s="19">
        <f t="shared" si="9"/>
        <v>180</v>
      </c>
      <c r="I38" s="19">
        <f t="shared" si="9"/>
        <v>0</v>
      </c>
      <c r="J38" s="19">
        <f t="shared" si="9"/>
        <v>0</v>
      </c>
      <c r="K38" s="19">
        <f t="shared" si="9"/>
        <v>72.709</v>
      </c>
      <c r="L38" s="19">
        <f t="shared" si="9"/>
        <v>0</v>
      </c>
      <c r="M38" s="19">
        <f t="shared" si="9"/>
        <v>199.987</v>
      </c>
    </row>
    <row r="39" spans="1:13" s="11" customFormat="1" ht="12.75">
      <c r="A39" s="11" t="s">
        <v>52</v>
      </c>
      <c r="B39" s="11" t="s">
        <v>53</v>
      </c>
      <c r="C39" s="18">
        <f t="shared" si="0"/>
        <v>2199.4840000000004</v>
      </c>
      <c r="D39" s="18">
        <v>1556.555</v>
      </c>
      <c r="E39" s="18">
        <v>408.535</v>
      </c>
      <c r="F39" s="18">
        <v>0</v>
      </c>
      <c r="G39" s="18">
        <v>0</v>
      </c>
      <c r="H39" s="18">
        <v>27.5</v>
      </c>
      <c r="I39" s="18">
        <v>0</v>
      </c>
      <c r="J39" s="18">
        <v>0</v>
      </c>
      <c r="K39" s="18">
        <v>206.894</v>
      </c>
      <c r="L39" s="18">
        <v>0</v>
      </c>
      <c r="M39" s="18">
        <v>0</v>
      </c>
    </row>
    <row r="40" spans="1:13" ht="12.75">
      <c r="A40" t="s">
        <v>52</v>
      </c>
      <c r="B40" t="s">
        <v>17</v>
      </c>
      <c r="C40" s="18">
        <f t="shared" si="0"/>
        <v>458.36129999999997</v>
      </c>
      <c r="D40" s="18">
        <v>290.1253</v>
      </c>
      <c r="E40" s="18">
        <v>134.089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34.147</v>
      </c>
      <c r="L40" s="18">
        <v>0</v>
      </c>
      <c r="M40" s="18">
        <v>0</v>
      </c>
    </row>
    <row r="41" spans="1:13" s="15" customFormat="1" ht="12.75">
      <c r="A41" s="4" t="s">
        <v>54</v>
      </c>
      <c r="C41" s="3">
        <f t="shared" si="0"/>
        <v>2657.8453</v>
      </c>
      <c r="D41" s="3">
        <f>+D39+D40</f>
        <v>1846.6803</v>
      </c>
      <c r="E41" s="3">
        <f aca="true" t="shared" si="10" ref="E41:M41">+E39+E40</f>
        <v>542.624</v>
      </c>
      <c r="F41" s="3">
        <f t="shared" si="10"/>
        <v>0</v>
      </c>
      <c r="G41" s="3">
        <f t="shared" si="10"/>
        <v>0</v>
      </c>
      <c r="H41" s="3">
        <f t="shared" si="10"/>
        <v>27.5</v>
      </c>
      <c r="I41" s="3">
        <f t="shared" si="10"/>
        <v>0</v>
      </c>
      <c r="J41" s="3">
        <f t="shared" si="10"/>
        <v>0</v>
      </c>
      <c r="K41" s="3">
        <f t="shared" si="10"/>
        <v>241.041</v>
      </c>
      <c r="L41" s="3">
        <f t="shared" si="10"/>
        <v>0</v>
      </c>
      <c r="M41" s="3">
        <f t="shared" si="10"/>
        <v>0</v>
      </c>
    </row>
    <row r="42" spans="1:13" s="11" customFormat="1" ht="12.75">
      <c r="A42" s="11" t="s">
        <v>55</v>
      </c>
      <c r="B42" s="11" t="s">
        <v>56</v>
      </c>
      <c r="C42" s="18">
        <f t="shared" si="0"/>
        <v>73235.59300000001</v>
      </c>
      <c r="D42" s="18">
        <v>29767.28</v>
      </c>
      <c r="E42" s="18">
        <v>7589.481</v>
      </c>
      <c r="F42" s="18">
        <v>12175.794</v>
      </c>
      <c r="G42" s="18">
        <v>5117.146</v>
      </c>
      <c r="H42" s="18">
        <v>7305.807</v>
      </c>
      <c r="I42" s="18">
        <v>0</v>
      </c>
      <c r="J42" s="18">
        <v>0</v>
      </c>
      <c r="K42" s="18">
        <v>10565.744</v>
      </c>
      <c r="L42" s="18">
        <v>714.341</v>
      </c>
      <c r="M42" s="18">
        <v>0</v>
      </c>
    </row>
    <row r="43" spans="1:13" s="11" customFormat="1" ht="12.75">
      <c r="A43" s="11" t="s">
        <v>55</v>
      </c>
      <c r="B43" s="11" t="s">
        <v>57</v>
      </c>
      <c r="C43" s="18">
        <f t="shared" si="0"/>
        <v>232108.66900000002</v>
      </c>
      <c r="D43" s="18">
        <v>79266.645</v>
      </c>
      <c r="E43" s="18">
        <v>54155.054</v>
      </c>
      <c r="F43" s="18">
        <v>55601.664</v>
      </c>
      <c r="G43" s="18">
        <v>20190.763</v>
      </c>
      <c r="H43" s="18">
        <v>12363.673</v>
      </c>
      <c r="I43" s="18">
        <v>0</v>
      </c>
      <c r="J43" s="18">
        <v>385.67</v>
      </c>
      <c r="K43" s="18">
        <v>9958.412</v>
      </c>
      <c r="L43" s="18">
        <v>0</v>
      </c>
      <c r="M43" s="18">
        <v>186.788</v>
      </c>
    </row>
    <row r="44" spans="1:13" s="11" customFormat="1" ht="12.75">
      <c r="A44" s="11" t="s">
        <v>55</v>
      </c>
      <c r="B44" s="11" t="s">
        <v>30</v>
      </c>
      <c r="C44" s="18">
        <f t="shared" si="0"/>
        <v>10312.87</v>
      </c>
      <c r="D44" s="18">
        <v>0</v>
      </c>
      <c r="E44" s="18">
        <v>6394.984</v>
      </c>
      <c r="F44" s="18">
        <v>3917.886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</row>
    <row r="45" spans="1:13" s="13" customFormat="1" ht="12.75">
      <c r="A45" s="12" t="s">
        <v>58</v>
      </c>
      <c r="C45" s="19">
        <f t="shared" si="0"/>
        <v>315657.132</v>
      </c>
      <c r="D45" s="19">
        <f>+D42+D43+D44</f>
        <v>109033.925</v>
      </c>
      <c r="E45" s="19">
        <f aca="true" t="shared" si="11" ref="E45:M45">+E42+E43+E44</f>
        <v>68139.519</v>
      </c>
      <c r="F45" s="19">
        <f t="shared" si="11"/>
        <v>71695.344</v>
      </c>
      <c r="G45" s="19">
        <f t="shared" si="11"/>
        <v>25307.909</v>
      </c>
      <c r="H45" s="19">
        <f t="shared" si="11"/>
        <v>19669.48</v>
      </c>
      <c r="I45" s="19">
        <f t="shared" si="11"/>
        <v>0</v>
      </c>
      <c r="J45" s="19">
        <f t="shared" si="11"/>
        <v>385.67</v>
      </c>
      <c r="K45" s="19">
        <f t="shared" si="11"/>
        <v>20524.156000000003</v>
      </c>
      <c r="L45" s="19">
        <f t="shared" si="11"/>
        <v>714.341</v>
      </c>
      <c r="M45" s="19">
        <f t="shared" si="11"/>
        <v>186.788</v>
      </c>
    </row>
    <row r="46" spans="1:13" s="11" customFormat="1" ht="12.75">
      <c r="A46" s="11" t="s">
        <v>59</v>
      </c>
      <c r="B46" s="11" t="s">
        <v>60</v>
      </c>
      <c r="C46" s="18">
        <f t="shared" si="0"/>
        <v>427.7819999999999</v>
      </c>
      <c r="D46" s="18">
        <v>185.797</v>
      </c>
      <c r="E46" s="18">
        <v>183.176</v>
      </c>
      <c r="F46" s="18">
        <v>0</v>
      </c>
      <c r="G46" s="18">
        <v>29.301</v>
      </c>
      <c r="H46" s="18">
        <v>0</v>
      </c>
      <c r="I46" s="18">
        <v>0</v>
      </c>
      <c r="J46" s="18">
        <v>0</v>
      </c>
      <c r="K46" s="18">
        <v>29.508</v>
      </c>
      <c r="L46" s="18">
        <v>0</v>
      </c>
      <c r="M46" s="18">
        <v>0</v>
      </c>
    </row>
    <row r="47" spans="1:13" s="11" customFormat="1" ht="12.75">
      <c r="A47" s="11" t="s">
        <v>59</v>
      </c>
      <c r="B47" s="11" t="s">
        <v>61</v>
      </c>
      <c r="C47" s="18">
        <f t="shared" si="0"/>
        <v>272.305</v>
      </c>
      <c r="D47" s="18">
        <v>177.72</v>
      </c>
      <c r="E47" s="18">
        <v>30.529</v>
      </c>
      <c r="F47" s="18">
        <v>0</v>
      </c>
      <c r="G47" s="18">
        <v>0</v>
      </c>
      <c r="H47" s="18">
        <v>1.06</v>
      </c>
      <c r="I47" s="18">
        <v>0</v>
      </c>
      <c r="J47" s="18">
        <v>0</v>
      </c>
      <c r="K47" s="18">
        <v>28</v>
      </c>
      <c r="L47" s="18">
        <v>0</v>
      </c>
      <c r="M47" s="18">
        <v>34.996</v>
      </c>
    </row>
    <row r="48" spans="1:13" s="11" customFormat="1" ht="12.75">
      <c r="A48" s="11" t="s">
        <v>59</v>
      </c>
      <c r="B48" s="11" t="s">
        <v>62</v>
      </c>
      <c r="C48" s="18">
        <f t="shared" si="0"/>
        <v>4417.932</v>
      </c>
      <c r="D48" s="18">
        <v>2064.945</v>
      </c>
      <c r="E48" s="18">
        <v>871.559</v>
      </c>
      <c r="F48" s="18">
        <v>0</v>
      </c>
      <c r="G48" s="18">
        <v>0</v>
      </c>
      <c r="H48" s="18">
        <v>584.864</v>
      </c>
      <c r="I48" s="18">
        <v>0</v>
      </c>
      <c r="J48" s="18">
        <v>0</v>
      </c>
      <c r="K48" s="18">
        <v>732.314</v>
      </c>
      <c r="L48" s="18">
        <v>0</v>
      </c>
      <c r="M48" s="18">
        <v>164.25</v>
      </c>
    </row>
    <row r="49" spans="1:13" s="11" customFormat="1" ht="12.75">
      <c r="A49" s="11" t="s">
        <v>59</v>
      </c>
      <c r="B49" s="11" t="s">
        <v>63</v>
      </c>
      <c r="C49" s="18">
        <f t="shared" si="0"/>
        <v>7324.9710000000005</v>
      </c>
      <c r="D49" s="18">
        <v>1246.344</v>
      </c>
      <c r="E49" s="18">
        <v>4986.475</v>
      </c>
      <c r="F49" s="18">
        <v>0</v>
      </c>
      <c r="G49" s="18">
        <v>180</v>
      </c>
      <c r="H49" s="18">
        <v>195</v>
      </c>
      <c r="I49" s="18">
        <v>0</v>
      </c>
      <c r="J49" s="18">
        <v>0</v>
      </c>
      <c r="K49" s="18">
        <v>546.045</v>
      </c>
      <c r="L49" s="18">
        <v>0</v>
      </c>
      <c r="M49" s="18">
        <v>171.107</v>
      </c>
    </row>
    <row r="50" spans="1:13" s="11" customFormat="1" ht="12.75">
      <c r="A50" s="11" t="s">
        <v>59</v>
      </c>
      <c r="B50" s="11" t="s">
        <v>64</v>
      </c>
      <c r="C50" s="18">
        <f t="shared" si="0"/>
        <v>426.7420000000001</v>
      </c>
      <c r="D50" s="18">
        <v>274.588</v>
      </c>
      <c r="E50" s="18">
        <v>47.308</v>
      </c>
      <c r="F50" s="18">
        <v>0</v>
      </c>
      <c r="G50" s="18">
        <v>0</v>
      </c>
      <c r="H50" s="18">
        <v>26.54</v>
      </c>
      <c r="I50" s="18">
        <v>0</v>
      </c>
      <c r="J50" s="18">
        <v>0</v>
      </c>
      <c r="K50" s="18">
        <v>42.468</v>
      </c>
      <c r="L50" s="18">
        <v>0</v>
      </c>
      <c r="M50" s="18">
        <v>35.838</v>
      </c>
    </row>
    <row r="51" spans="1:13" s="11" customFormat="1" ht="12.75">
      <c r="A51" s="11" t="s">
        <v>59</v>
      </c>
      <c r="B51" s="11" t="s">
        <v>65</v>
      </c>
      <c r="C51" s="18">
        <f>SUM(D51:M51)</f>
        <v>705.915</v>
      </c>
      <c r="D51" s="18">
        <v>196.562</v>
      </c>
      <c r="E51" s="18">
        <v>71.218</v>
      </c>
      <c r="F51" s="18">
        <v>19.672</v>
      </c>
      <c r="G51" s="18">
        <v>47.375</v>
      </c>
      <c r="H51" s="18">
        <v>127.91</v>
      </c>
      <c r="I51" s="18">
        <v>0</v>
      </c>
      <c r="J51" s="18">
        <v>0</v>
      </c>
      <c r="K51" s="18">
        <v>93.781</v>
      </c>
      <c r="L51" s="18">
        <v>56.876</v>
      </c>
      <c r="M51" s="18">
        <v>92.521</v>
      </c>
    </row>
    <row r="52" spans="1:13" s="13" customFormat="1" ht="12.75">
      <c r="A52" s="12" t="s">
        <v>66</v>
      </c>
      <c r="C52" s="19">
        <f t="shared" si="0"/>
        <v>13575.647</v>
      </c>
      <c r="D52" s="19">
        <f>+D46+D47+D48+D49+D50+D51</f>
        <v>4145.956</v>
      </c>
      <c r="E52" s="19">
        <f aca="true" t="shared" si="12" ref="E52:M52">+E46+E47+E48+E49+E50+E51</f>
        <v>6190.265</v>
      </c>
      <c r="F52" s="19">
        <f t="shared" si="12"/>
        <v>19.672</v>
      </c>
      <c r="G52" s="19">
        <f t="shared" si="12"/>
        <v>256.676</v>
      </c>
      <c r="H52" s="19">
        <f t="shared" si="12"/>
        <v>935.3739999999999</v>
      </c>
      <c r="I52" s="19">
        <f t="shared" si="12"/>
        <v>0</v>
      </c>
      <c r="J52" s="19">
        <f t="shared" si="12"/>
        <v>0</v>
      </c>
      <c r="K52" s="19">
        <f t="shared" si="12"/>
        <v>1472.116</v>
      </c>
      <c r="L52" s="19">
        <f t="shared" si="12"/>
        <v>56.876</v>
      </c>
      <c r="M52" s="19">
        <f t="shared" si="12"/>
        <v>498.71200000000005</v>
      </c>
    </row>
    <row r="53" spans="1:13" s="11" customFormat="1" ht="12.75">
      <c r="A53" s="11" t="s">
        <v>67</v>
      </c>
      <c r="B53" s="11" t="s">
        <v>68</v>
      </c>
      <c r="C53" s="18">
        <f t="shared" si="0"/>
        <v>100.655</v>
      </c>
      <c r="D53" s="18">
        <v>74.562</v>
      </c>
      <c r="E53" s="18">
        <v>3.044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23.049</v>
      </c>
      <c r="L53" s="18">
        <v>0</v>
      </c>
      <c r="M53" s="18">
        <v>0</v>
      </c>
    </row>
    <row r="54" spans="1:13" s="11" customFormat="1" ht="12.75">
      <c r="A54" s="11" t="s">
        <v>67</v>
      </c>
      <c r="B54" s="11" t="s">
        <v>69</v>
      </c>
      <c r="C54" s="18">
        <f t="shared" si="0"/>
        <v>18873.918999999998</v>
      </c>
      <c r="D54" s="18">
        <v>9111.646</v>
      </c>
      <c r="E54" s="18">
        <v>2729.191</v>
      </c>
      <c r="F54" s="18">
        <v>3108.176</v>
      </c>
      <c r="G54" s="18">
        <v>142.275</v>
      </c>
      <c r="H54" s="18">
        <v>1325.452</v>
      </c>
      <c r="I54" s="18">
        <v>0</v>
      </c>
      <c r="J54" s="18">
        <v>0</v>
      </c>
      <c r="K54" s="18">
        <v>1714.018</v>
      </c>
      <c r="L54" s="18">
        <v>540.52</v>
      </c>
      <c r="M54" s="18">
        <v>202.641</v>
      </c>
    </row>
    <row r="55" spans="1:13" s="13" customFormat="1" ht="12.75">
      <c r="A55" s="12" t="s">
        <v>70</v>
      </c>
      <c r="C55" s="19">
        <f t="shared" si="0"/>
        <v>18974.573999999997</v>
      </c>
      <c r="D55" s="19">
        <f>+D53+D54</f>
        <v>9186.208</v>
      </c>
      <c r="E55" s="19">
        <f aca="true" t="shared" si="13" ref="E55:M55">+E53+E54</f>
        <v>2732.2349999999997</v>
      </c>
      <c r="F55" s="19">
        <f t="shared" si="13"/>
        <v>3108.176</v>
      </c>
      <c r="G55" s="19">
        <f t="shared" si="13"/>
        <v>142.275</v>
      </c>
      <c r="H55" s="19">
        <f t="shared" si="13"/>
        <v>1325.452</v>
      </c>
      <c r="I55" s="19">
        <f t="shared" si="13"/>
        <v>0</v>
      </c>
      <c r="J55" s="19">
        <f t="shared" si="13"/>
        <v>0</v>
      </c>
      <c r="K55" s="19">
        <f t="shared" si="13"/>
        <v>1737.067</v>
      </c>
      <c r="L55" s="19">
        <f t="shared" si="13"/>
        <v>540.52</v>
      </c>
      <c r="M55" s="19">
        <f t="shared" si="13"/>
        <v>202.641</v>
      </c>
    </row>
    <row r="56" spans="1:13" s="11" customFormat="1" ht="12.75">
      <c r="A56" s="11" t="s">
        <v>71</v>
      </c>
      <c r="B56" s="11" t="s">
        <v>72</v>
      </c>
      <c r="C56" s="18">
        <f t="shared" si="0"/>
        <v>1497.481</v>
      </c>
      <c r="D56" s="18">
        <v>854.903</v>
      </c>
      <c r="E56" s="18">
        <v>386.471</v>
      </c>
      <c r="F56" s="18">
        <v>0</v>
      </c>
      <c r="G56" s="18">
        <v>0</v>
      </c>
      <c r="H56" s="18">
        <v>47.907</v>
      </c>
      <c r="I56" s="18">
        <v>0</v>
      </c>
      <c r="J56" s="18">
        <v>0</v>
      </c>
      <c r="K56" s="18">
        <v>189.044</v>
      </c>
      <c r="L56" s="18">
        <v>0</v>
      </c>
      <c r="M56" s="18">
        <v>19.156</v>
      </c>
    </row>
    <row r="57" spans="1:13" ht="12.75">
      <c r="A57" t="s">
        <v>71</v>
      </c>
      <c r="B57" t="s">
        <v>84</v>
      </c>
      <c r="C57" s="18">
        <f t="shared" si="0"/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</row>
    <row r="58" spans="1:13" s="11" customFormat="1" ht="12.75">
      <c r="A58" s="11" t="s">
        <v>71</v>
      </c>
      <c r="B58" s="11" t="s">
        <v>73</v>
      </c>
      <c r="C58" s="18">
        <f t="shared" si="0"/>
        <v>6753.3910000000005</v>
      </c>
      <c r="D58" s="18">
        <v>2907.329</v>
      </c>
      <c r="E58" s="18">
        <v>1587.311</v>
      </c>
      <c r="F58" s="18">
        <v>433.34</v>
      </c>
      <c r="G58" s="18">
        <v>275</v>
      </c>
      <c r="H58" s="18">
        <v>668.21</v>
      </c>
      <c r="I58" s="18">
        <v>0</v>
      </c>
      <c r="J58" s="18">
        <v>0</v>
      </c>
      <c r="K58" s="18">
        <v>856.15</v>
      </c>
      <c r="L58" s="18">
        <v>0</v>
      </c>
      <c r="M58" s="18">
        <v>26.051</v>
      </c>
    </row>
    <row r="59" spans="1:13" s="13" customFormat="1" ht="12.75">
      <c r="A59" s="12" t="s">
        <v>74</v>
      </c>
      <c r="C59" s="19">
        <f t="shared" si="0"/>
        <v>8250.872000000001</v>
      </c>
      <c r="D59" s="19">
        <f>+D56+D57+D58</f>
        <v>3762.232</v>
      </c>
      <c r="E59" s="19">
        <f aca="true" t="shared" si="14" ref="E59:M59">+E56+E57+E58</f>
        <v>1973.782</v>
      </c>
      <c r="F59" s="19">
        <f t="shared" si="14"/>
        <v>433.34</v>
      </c>
      <c r="G59" s="19">
        <f t="shared" si="14"/>
        <v>275</v>
      </c>
      <c r="H59" s="19">
        <f t="shared" si="14"/>
        <v>716.1170000000001</v>
      </c>
      <c r="I59" s="19">
        <f t="shared" si="14"/>
        <v>0</v>
      </c>
      <c r="J59" s="19">
        <f t="shared" si="14"/>
        <v>0</v>
      </c>
      <c r="K59" s="19">
        <f t="shared" si="14"/>
        <v>1045.194</v>
      </c>
      <c r="L59" s="19">
        <f t="shared" si="14"/>
        <v>0</v>
      </c>
      <c r="M59" s="19">
        <f t="shared" si="14"/>
        <v>45.206999999999994</v>
      </c>
    </row>
    <row r="60" spans="1:13" s="11" customFormat="1" ht="12.75">
      <c r="A60" s="11" t="s">
        <v>75</v>
      </c>
      <c r="B60" s="11" t="s">
        <v>76</v>
      </c>
      <c r="C60" s="18">
        <f t="shared" si="0"/>
        <v>1299.852</v>
      </c>
      <c r="D60" s="18">
        <v>931.066</v>
      </c>
      <c r="E60" s="18">
        <v>180.23</v>
      </c>
      <c r="F60" s="18">
        <v>0</v>
      </c>
      <c r="G60" s="18">
        <v>0</v>
      </c>
      <c r="H60" s="18">
        <v>48</v>
      </c>
      <c r="I60" s="18">
        <v>0</v>
      </c>
      <c r="J60" s="18">
        <v>0</v>
      </c>
      <c r="K60" s="18">
        <v>125.636</v>
      </c>
      <c r="L60" s="18">
        <v>0</v>
      </c>
      <c r="M60" s="18">
        <v>14.92</v>
      </c>
    </row>
    <row r="61" spans="1:13" s="11" customFormat="1" ht="12.75">
      <c r="A61" s="11" t="s">
        <v>75</v>
      </c>
      <c r="B61" s="11" t="s">
        <v>77</v>
      </c>
      <c r="C61" s="18">
        <f t="shared" si="0"/>
        <v>1518.858</v>
      </c>
      <c r="D61" s="18">
        <v>957.631</v>
      </c>
      <c r="E61" s="18">
        <v>249.266</v>
      </c>
      <c r="F61" s="18">
        <v>0</v>
      </c>
      <c r="G61" s="18">
        <v>49.573</v>
      </c>
      <c r="H61" s="18">
        <v>101.204</v>
      </c>
      <c r="I61" s="18">
        <v>0</v>
      </c>
      <c r="J61" s="18">
        <v>0</v>
      </c>
      <c r="K61" s="18">
        <v>159.374</v>
      </c>
      <c r="L61" s="18">
        <v>0</v>
      </c>
      <c r="M61" s="18">
        <v>1.81</v>
      </c>
    </row>
    <row r="62" spans="1:13" s="13" customFormat="1" ht="12.75">
      <c r="A62" s="12" t="s">
        <v>78</v>
      </c>
      <c r="C62" s="19">
        <f t="shared" si="0"/>
        <v>2818.7100000000005</v>
      </c>
      <c r="D62" s="19">
        <f>+D60+D61</f>
        <v>1888.6970000000001</v>
      </c>
      <c r="E62" s="19">
        <f aca="true" t="shared" si="15" ref="E62:M62">+E60+E61</f>
        <v>429.496</v>
      </c>
      <c r="F62" s="19">
        <f t="shared" si="15"/>
        <v>0</v>
      </c>
      <c r="G62" s="19">
        <f t="shared" si="15"/>
        <v>49.573</v>
      </c>
      <c r="H62" s="19">
        <f t="shared" si="15"/>
        <v>149.204</v>
      </c>
      <c r="I62" s="19">
        <f t="shared" si="15"/>
        <v>0</v>
      </c>
      <c r="J62" s="19">
        <f t="shared" si="15"/>
        <v>0</v>
      </c>
      <c r="K62" s="19">
        <f t="shared" si="15"/>
        <v>285.01</v>
      </c>
      <c r="L62" s="19">
        <f t="shared" si="15"/>
        <v>0</v>
      </c>
      <c r="M62" s="19">
        <f t="shared" si="15"/>
        <v>16.73</v>
      </c>
    </row>
    <row r="63" spans="3:13" ht="12.75"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2.75">
      <c r="A64" s="1" t="s">
        <v>79</v>
      </c>
      <c r="C64" s="19">
        <f>SUM(D64:M64)</f>
        <v>24292.62016</v>
      </c>
      <c r="D64" s="19">
        <f>+D7+D12+D34+D35+D40+D57</f>
        <v>15729.4697</v>
      </c>
      <c r="E64" s="19">
        <f aca="true" t="shared" si="16" ref="E64:M64">+E7+E12+E34+E35+E40+E57</f>
        <v>5074.6014000000005</v>
      </c>
      <c r="F64" s="19">
        <f t="shared" si="16"/>
        <v>251.86</v>
      </c>
      <c r="G64" s="19">
        <f t="shared" si="16"/>
        <v>0</v>
      </c>
      <c r="H64" s="19">
        <f t="shared" si="16"/>
        <v>576.5769600000001</v>
      </c>
      <c r="I64" s="19">
        <f t="shared" si="16"/>
        <v>0</v>
      </c>
      <c r="J64" s="19">
        <f t="shared" si="16"/>
        <v>0</v>
      </c>
      <c r="K64" s="19">
        <f t="shared" si="16"/>
        <v>2426.0421</v>
      </c>
      <c r="L64" s="19">
        <f t="shared" si="16"/>
        <v>0</v>
      </c>
      <c r="M64" s="19">
        <f t="shared" si="16"/>
        <v>234.07</v>
      </c>
    </row>
    <row r="65" spans="1:13" s="15" customFormat="1" ht="12.75">
      <c r="A65" s="1" t="s">
        <v>80</v>
      </c>
      <c r="C65" s="3">
        <f>SUM(D65:M65)</f>
        <v>1161229.9109999998</v>
      </c>
      <c r="D65" s="3">
        <f aca="true" t="shared" si="17" ref="D65:M65">+D8+D9+D13+D14+D15+D17+D18+D21+D23+D24+D27+D28+D31+D33+D37+D39+D42+D43+D46+D47+D48+D49+D50+D51+D53+D54+D56+D58+D60+D61</f>
        <v>419039.334</v>
      </c>
      <c r="E65" s="3">
        <f t="shared" si="17"/>
        <v>186829.86599999998</v>
      </c>
      <c r="F65" s="3">
        <f t="shared" si="17"/>
        <v>405991.78300000005</v>
      </c>
      <c r="G65" s="3">
        <f t="shared" si="17"/>
        <v>34502.291999999994</v>
      </c>
      <c r="H65" s="3">
        <f t="shared" si="17"/>
        <v>63162.418000000005</v>
      </c>
      <c r="I65" s="3">
        <f t="shared" si="17"/>
        <v>0</v>
      </c>
      <c r="J65" s="3">
        <f t="shared" si="17"/>
        <v>637.845</v>
      </c>
      <c r="K65" s="3">
        <f t="shared" si="17"/>
        <v>44550.859000000004</v>
      </c>
      <c r="L65" s="3">
        <f t="shared" si="17"/>
        <v>5119.053</v>
      </c>
      <c r="M65" s="3">
        <f t="shared" si="17"/>
        <v>1396.461</v>
      </c>
    </row>
    <row r="66" spans="1:13" s="15" customFormat="1" ht="12.75">
      <c r="A66" s="1" t="s">
        <v>81</v>
      </c>
      <c r="C66" s="3">
        <f>SUM(D66:M66)</f>
        <v>2665702.753</v>
      </c>
      <c r="D66" s="3">
        <f>+D10+D19+D25+D29+D44</f>
        <v>0</v>
      </c>
      <c r="E66" s="3">
        <f aca="true" t="shared" si="18" ref="E66:M66">+E10+E19+E25+E29+E44</f>
        <v>16144.824</v>
      </c>
      <c r="F66" s="3">
        <f t="shared" si="18"/>
        <v>2649557.929</v>
      </c>
      <c r="G66" s="3">
        <f t="shared" si="18"/>
        <v>0</v>
      </c>
      <c r="H66" s="3">
        <f t="shared" si="18"/>
        <v>0</v>
      </c>
      <c r="I66" s="3">
        <f t="shared" si="18"/>
        <v>0</v>
      </c>
      <c r="J66" s="3">
        <f t="shared" si="18"/>
        <v>0</v>
      </c>
      <c r="K66" s="3">
        <f t="shared" si="18"/>
        <v>0</v>
      </c>
      <c r="L66" s="3">
        <f t="shared" si="18"/>
        <v>0</v>
      </c>
      <c r="M66" s="3">
        <f t="shared" si="18"/>
        <v>0</v>
      </c>
    </row>
    <row r="67" spans="1:13" s="15" customFormat="1" ht="12.75">
      <c r="A67" s="1" t="s">
        <v>82</v>
      </c>
      <c r="C67" s="3">
        <f>SUM(D67:M67)</f>
        <v>3851225.2841599993</v>
      </c>
      <c r="D67" s="3">
        <f aca="true" t="shared" si="19" ref="D67:M67">+D11+D16+D20+D22+D26+D30+D32+D36+D38+D41+D45+D52+D55+D59+D62</f>
        <v>434768.8037</v>
      </c>
      <c r="E67" s="3">
        <f t="shared" si="19"/>
        <v>208049.29140000002</v>
      </c>
      <c r="F67" s="3">
        <f t="shared" si="19"/>
        <v>3055801.5719999997</v>
      </c>
      <c r="G67" s="3">
        <f t="shared" si="19"/>
        <v>34502.291999999994</v>
      </c>
      <c r="H67" s="3">
        <f t="shared" si="19"/>
        <v>63738.994959999996</v>
      </c>
      <c r="I67" s="3">
        <f t="shared" si="19"/>
        <v>0</v>
      </c>
      <c r="J67" s="3">
        <f t="shared" si="19"/>
        <v>637.845</v>
      </c>
      <c r="K67" s="3">
        <f t="shared" si="19"/>
        <v>46976.90110000001</v>
      </c>
      <c r="L67" s="3">
        <f t="shared" si="19"/>
        <v>5119.053</v>
      </c>
      <c r="M67" s="3">
        <f t="shared" si="19"/>
        <v>1630.531</v>
      </c>
    </row>
    <row r="68" spans="3:13" ht="12.75"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3:13" ht="12.75"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2.75">
      <c r="A70" t="s">
        <v>85</v>
      </c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2.75">
      <c r="A71" s="9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3:13" ht="12.75"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</sheetData>
  <printOptions/>
  <pageMargins left="0.75" right="0.75" top="1" bottom="1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2"/>
  <sheetViews>
    <sheetView workbookViewId="0" topLeftCell="A1">
      <selection activeCell="A67" sqref="A67:IV67"/>
    </sheetView>
  </sheetViews>
  <sheetFormatPr defaultColWidth="11.421875" defaultRowHeight="12.75"/>
  <cols>
    <col min="1" max="1" width="24.140625" style="0" customWidth="1"/>
    <col min="2" max="2" width="28.140625" style="0" customWidth="1"/>
    <col min="3" max="3" width="15.421875" style="0" customWidth="1"/>
    <col min="9" max="9" width="9.7109375" style="0" customWidth="1"/>
    <col min="10" max="10" width="9.28125" style="0" customWidth="1"/>
    <col min="11" max="11" width="9.57421875" style="0" customWidth="1"/>
    <col min="12" max="12" width="10.421875" style="0" customWidth="1"/>
    <col min="13" max="13" width="9.00390625" style="0" customWidth="1"/>
  </cols>
  <sheetData>
    <row r="1" spans="1:13" ht="12.75">
      <c r="A1" s="1" t="s">
        <v>86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2.75">
      <c r="A2" s="1" t="s">
        <v>0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2.75">
      <c r="A3" s="1"/>
      <c r="B3" s="1"/>
      <c r="C3" s="17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2.75">
      <c r="A4" s="1" t="s">
        <v>83</v>
      </c>
      <c r="B4" s="1"/>
      <c r="C4" s="1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2.75">
      <c r="A5" s="1"/>
      <c r="B5" s="1"/>
      <c r="C5" s="1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ht="12.75">
      <c r="A7" t="s">
        <v>16</v>
      </c>
      <c r="B7" t="s">
        <v>17</v>
      </c>
      <c r="C7" s="18">
        <f aca="true" t="shared" si="0" ref="C7:C64">SUM(D7:M7)</f>
        <v>16</v>
      </c>
      <c r="D7" s="18">
        <v>5</v>
      </c>
      <c r="E7" s="18">
        <v>1</v>
      </c>
      <c r="F7" s="18">
        <v>0</v>
      </c>
      <c r="G7" s="18">
        <v>0</v>
      </c>
      <c r="H7" s="18">
        <v>1</v>
      </c>
      <c r="I7" s="18">
        <v>0</v>
      </c>
      <c r="J7" s="18">
        <v>0</v>
      </c>
      <c r="K7" s="18">
        <v>9</v>
      </c>
      <c r="L7" s="18">
        <v>0</v>
      </c>
      <c r="M7" s="18">
        <v>0</v>
      </c>
    </row>
    <row r="8" spans="1:13" s="11" customFormat="1" ht="12.75">
      <c r="A8" s="11" t="s">
        <v>16</v>
      </c>
      <c r="B8" s="11" t="s">
        <v>18</v>
      </c>
      <c r="C8" s="18">
        <f t="shared" si="0"/>
        <v>25742</v>
      </c>
      <c r="D8" s="21">
        <v>21205</v>
      </c>
      <c r="E8" s="21">
        <v>4119</v>
      </c>
      <c r="F8" s="21">
        <v>149</v>
      </c>
      <c r="G8" s="21">
        <v>1</v>
      </c>
      <c r="H8" s="21">
        <v>1</v>
      </c>
      <c r="I8" s="21">
        <v>0</v>
      </c>
      <c r="J8" s="21">
        <v>0</v>
      </c>
      <c r="K8" s="21">
        <v>262</v>
      </c>
      <c r="L8" s="21">
        <v>4</v>
      </c>
      <c r="M8" s="21">
        <v>1</v>
      </c>
    </row>
    <row r="9" spans="1:13" s="11" customFormat="1" ht="12.75">
      <c r="A9" s="11" t="s">
        <v>16</v>
      </c>
      <c r="B9" s="11" t="s">
        <v>19</v>
      </c>
      <c r="C9" s="18">
        <f t="shared" si="0"/>
        <v>286</v>
      </c>
      <c r="D9" s="21">
        <v>161</v>
      </c>
      <c r="E9" s="21">
        <v>91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34</v>
      </c>
      <c r="L9" s="21">
        <v>0</v>
      </c>
      <c r="M9" s="21">
        <v>0</v>
      </c>
    </row>
    <row r="10" spans="1:13" s="11" customFormat="1" ht="12.75">
      <c r="A10" s="11" t="s">
        <v>16</v>
      </c>
      <c r="B10" s="11" t="s">
        <v>30</v>
      </c>
      <c r="C10" s="18">
        <f t="shared" si="0"/>
        <v>2</v>
      </c>
      <c r="D10" s="22">
        <v>0</v>
      </c>
      <c r="E10" s="22">
        <v>1</v>
      </c>
      <c r="F10" s="22">
        <v>1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</row>
    <row r="11" spans="1:13" s="15" customFormat="1" ht="12.75">
      <c r="A11" s="4" t="s">
        <v>20</v>
      </c>
      <c r="C11" s="3">
        <f t="shared" si="0"/>
        <v>26046</v>
      </c>
      <c r="D11" s="3">
        <f>+D7+D8+D9+D10</f>
        <v>21371</v>
      </c>
      <c r="E11" s="3">
        <f aca="true" t="shared" si="1" ref="E11:M11">+E7+E8+E9+E10</f>
        <v>4212</v>
      </c>
      <c r="F11" s="3">
        <f t="shared" si="1"/>
        <v>150</v>
      </c>
      <c r="G11" s="3">
        <f t="shared" si="1"/>
        <v>1</v>
      </c>
      <c r="H11" s="3">
        <f t="shared" si="1"/>
        <v>2</v>
      </c>
      <c r="I11" s="3">
        <f t="shared" si="1"/>
        <v>0</v>
      </c>
      <c r="J11" s="3">
        <f t="shared" si="1"/>
        <v>0</v>
      </c>
      <c r="K11" s="3">
        <f t="shared" si="1"/>
        <v>305</v>
      </c>
      <c r="L11" s="3">
        <f t="shared" si="1"/>
        <v>4</v>
      </c>
      <c r="M11" s="3">
        <f t="shared" si="1"/>
        <v>1</v>
      </c>
    </row>
    <row r="12" spans="1:13" ht="12.75">
      <c r="A12" t="s">
        <v>21</v>
      </c>
      <c r="B12" t="s">
        <v>22</v>
      </c>
      <c r="C12" s="18">
        <f t="shared" si="0"/>
        <v>6297</v>
      </c>
      <c r="D12" s="21">
        <v>5549</v>
      </c>
      <c r="E12" s="21">
        <v>497</v>
      </c>
      <c r="F12" s="21">
        <v>4</v>
      </c>
      <c r="G12" s="21">
        <v>0</v>
      </c>
      <c r="H12" s="21">
        <v>6</v>
      </c>
      <c r="I12" s="21">
        <v>0</v>
      </c>
      <c r="J12" s="21">
        <v>0</v>
      </c>
      <c r="K12" s="21">
        <v>228</v>
      </c>
      <c r="L12" s="21">
        <v>13</v>
      </c>
      <c r="M12" s="21">
        <v>0</v>
      </c>
    </row>
    <row r="13" spans="1:13" s="11" customFormat="1" ht="12.75">
      <c r="A13" s="11" t="s">
        <v>21</v>
      </c>
      <c r="B13" s="11" t="s">
        <v>23</v>
      </c>
      <c r="C13" s="18">
        <f t="shared" si="0"/>
        <v>336</v>
      </c>
      <c r="D13" s="18">
        <v>292</v>
      </c>
      <c r="E13" s="18">
        <v>36</v>
      </c>
      <c r="F13" s="18">
        <v>0</v>
      </c>
      <c r="G13" s="18">
        <v>0</v>
      </c>
      <c r="H13" s="18">
        <v>1</v>
      </c>
      <c r="I13" s="18">
        <v>0</v>
      </c>
      <c r="J13" s="18">
        <v>0</v>
      </c>
      <c r="K13" s="18">
        <v>6</v>
      </c>
      <c r="L13" s="18">
        <v>0</v>
      </c>
      <c r="M13" s="18">
        <v>1</v>
      </c>
    </row>
    <row r="14" spans="1:13" s="11" customFormat="1" ht="12.75">
      <c r="A14" s="11" t="s">
        <v>21</v>
      </c>
      <c r="B14" s="11" t="s">
        <v>24</v>
      </c>
      <c r="C14" s="18">
        <f t="shared" si="0"/>
        <v>351</v>
      </c>
      <c r="D14" s="21">
        <v>323</v>
      </c>
      <c r="E14" s="21">
        <v>4</v>
      </c>
      <c r="F14" s="21">
        <v>0</v>
      </c>
      <c r="G14" s="21">
        <v>1</v>
      </c>
      <c r="H14" s="21">
        <v>1</v>
      </c>
      <c r="I14" s="21">
        <v>0</v>
      </c>
      <c r="J14" s="21">
        <v>0</v>
      </c>
      <c r="K14" s="21">
        <v>21</v>
      </c>
      <c r="L14" s="21">
        <v>0</v>
      </c>
      <c r="M14" s="21">
        <v>1</v>
      </c>
    </row>
    <row r="15" spans="1:13" s="11" customFormat="1" ht="12.75">
      <c r="A15" s="11" t="s">
        <v>21</v>
      </c>
      <c r="B15" s="11" t="s">
        <v>25</v>
      </c>
      <c r="C15" s="18">
        <f t="shared" si="0"/>
        <v>1582</v>
      </c>
      <c r="D15" s="21">
        <v>1295</v>
      </c>
      <c r="E15" s="21">
        <v>158</v>
      </c>
      <c r="F15" s="21">
        <v>90</v>
      </c>
      <c r="G15" s="21">
        <v>1</v>
      </c>
      <c r="H15" s="21">
        <v>1</v>
      </c>
      <c r="I15" s="21">
        <v>0</v>
      </c>
      <c r="J15" s="21">
        <v>0</v>
      </c>
      <c r="K15" s="21">
        <v>33</v>
      </c>
      <c r="L15" s="21">
        <v>0</v>
      </c>
      <c r="M15" s="21">
        <v>4</v>
      </c>
    </row>
    <row r="16" spans="1:13" s="13" customFormat="1" ht="12.75">
      <c r="A16" s="12" t="s">
        <v>26</v>
      </c>
      <c r="C16" s="19">
        <f t="shared" si="0"/>
        <v>8566</v>
      </c>
      <c r="D16" s="19">
        <f>+D12+D13+D14+D15</f>
        <v>7459</v>
      </c>
      <c r="E16" s="19">
        <f aca="true" t="shared" si="2" ref="E16:M16">+E12+E13+E14+E15</f>
        <v>695</v>
      </c>
      <c r="F16" s="19">
        <f t="shared" si="2"/>
        <v>94</v>
      </c>
      <c r="G16" s="19">
        <f t="shared" si="2"/>
        <v>2</v>
      </c>
      <c r="H16" s="19">
        <f t="shared" si="2"/>
        <v>9</v>
      </c>
      <c r="I16" s="19">
        <f t="shared" si="2"/>
        <v>0</v>
      </c>
      <c r="J16" s="19">
        <f t="shared" si="2"/>
        <v>0</v>
      </c>
      <c r="K16" s="19">
        <f t="shared" si="2"/>
        <v>288</v>
      </c>
      <c r="L16" s="19">
        <f t="shared" si="2"/>
        <v>13</v>
      </c>
      <c r="M16" s="19">
        <f t="shared" si="2"/>
        <v>6</v>
      </c>
    </row>
    <row r="17" spans="1:13" s="11" customFormat="1" ht="12.75">
      <c r="A17" s="11" t="s">
        <v>27</v>
      </c>
      <c r="B17" s="11" t="s">
        <v>28</v>
      </c>
      <c r="C17" s="18">
        <f t="shared" si="0"/>
        <v>472</v>
      </c>
      <c r="D17" s="18">
        <v>436</v>
      </c>
      <c r="E17" s="18">
        <v>26</v>
      </c>
      <c r="F17" s="18">
        <v>0</v>
      </c>
      <c r="G17" s="18">
        <v>1</v>
      </c>
      <c r="H17" s="18">
        <v>1</v>
      </c>
      <c r="I17" s="18">
        <v>0</v>
      </c>
      <c r="J17" s="18">
        <v>0</v>
      </c>
      <c r="K17" s="18">
        <v>8</v>
      </c>
      <c r="L17" s="18">
        <v>0</v>
      </c>
      <c r="M17" s="18">
        <v>0</v>
      </c>
    </row>
    <row r="18" spans="1:13" s="11" customFormat="1" ht="12.75">
      <c r="A18" s="11" t="s">
        <v>27</v>
      </c>
      <c r="B18" s="11" t="s">
        <v>29</v>
      </c>
      <c r="C18" s="18">
        <f t="shared" si="0"/>
        <v>62708</v>
      </c>
      <c r="D18" s="21">
        <v>54817</v>
      </c>
      <c r="E18" s="21">
        <v>6620</v>
      </c>
      <c r="F18" s="21">
        <v>859</v>
      </c>
      <c r="G18" s="21">
        <v>0</v>
      </c>
      <c r="H18" s="21">
        <v>1</v>
      </c>
      <c r="I18" s="21">
        <v>0</v>
      </c>
      <c r="J18" s="21">
        <v>0</v>
      </c>
      <c r="K18" s="21">
        <v>411</v>
      </c>
      <c r="L18" s="21">
        <v>0</v>
      </c>
      <c r="M18" s="21">
        <v>0</v>
      </c>
    </row>
    <row r="19" spans="1:13" s="11" customFormat="1" ht="12.75">
      <c r="A19" s="11" t="s">
        <v>27</v>
      </c>
      <c r="B19" s="11" t="s">
        <v>30</v>
      </c>
      <c r="C19" s="18">
        <f t="shared" si="0"/>
        <v>12</v>
      </c>
      <c r="D19" s="18">
        <v>0</v>
      </c>
      <c r="E19" s="18">
        <v>3</v>
      </c>
      <c r="F19" s="18">
        <v>9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</row>
    <row r="20" spans="1:13" s="13" customFormat="1" ht="12.75">
      <c r="A20" s="12" t="s">
        <v>31</v>
      </c>
      <c r="C20" s="19">
        <f t="shared" si="0"/>
        <v>63192</v>
      </c>
      <c r="D20" s="19">
        <f>+D17+D18+D19</f>
        <v>55253</v>
      </c>
      <c r="E20" s="19">
        <f aca="true" t="shared" si="3" ref="E20:M20">+E17+E18+E19</f>
        <v>6649</v>
      </c>
      <c r="F20" s="19">
        <f t="shared" si="3"/>
        <v>868</v>
      </c>
      <c r="G20" s="19">
        <f t="shared" si="3"/>
        <v>1</v>
      </c>
      <c r="H20" s="19">
        <f t="shared" si="3"/>
        <v>2</v>
      </c>
      <c r="I20" s="19">
        <f t="shared" si="3"/>
        <v>0</v>
      </c>
      <c r="J20" s="19">
        <f t="shared" si="3"/>
        <v>0</v>
      </c>
      <c r="K20" s="19">
        <f t="shared" si="3"/>
        <v>419</v>
      </c>
      <c r="L20" s="19">
        <f t="shared" si="3"/>
        <v>0</v>
      </c>
      <c r="M20" s="19">
        <f t="shared" si="3"/>
        <v>0</v>
      </c>
    </row>
    <row r="21" spans="1:13" s="11" customFormat="1" ht="12.75">
      <c r="A21" s="11" t="s">
        <v>32</v>
      </c>
      <c r="B21" s="11" t="s">
        <v>33</v>
      </c>
      <c r="C21" s="18">
        <f t="shared" si="0"/>
        <v>636</v>
      </c>
      <c r="D21" s="21">
        <v>540</v>
      </c>
      <c r="E21" s="21">
        <v>65</v>
      </c>
      <c r="F21" s="21">
        <v>0</v>
      </c>
      <c r="G21" s="21">
        <v>1</v>
      </c>
      <c r="H21" s="21">
        <v>1</v>
      </c>
      <c r="I21" s="21">
        <v>0</v>
      </c>
      <c r="J21" s="21">
        <v>0</v>
      </c>
      <c r="K21" s="21">
        <v>29</v>
      </c>
      <c r="L21" s="21">
        <v>0</v>
      </c>
      <c r="M21" s="21">
        <v>0</v>
      </c>
    </row>
    <row r="22" spans="1:13" s="13" customFormat="1" ht="12.75">
      <c r="A22" s="12" t="s">
        <v>34</v>
      </c>
      <c r="C22" s="19">
        <f t="shared" si="0"/>
        <v>636</v>
      </c>
      <c r="D22" s="19">
        <f>+D21</f>
        <v>540</v>
      </c>
      <c r="E22" s="19">
        <f aca="true" t="shared" si="4" ref="E22:M22">+E21</f>
        <v>65</v>
      </c>
      <c r="F22" s="19">
        <f t="shared" si="4"/>
        <v>0</v>
      </c>
      <c r="G22" s="19">
        <f t="shared" si="4"/>
        <v>1</v>
      </c>
      <c r="H22" s="19">
        <f t="shared" si="4"/>
        <v>1</v>
      </c>
      <c r="I22" s="19">
        <f t="shared" si="4"/>
        <v>0</v>
      </c>
      <c r="J22" s="19">
        <f t="shared" si="4"/>
        <v>0</v>
      </c>
      <c r="K22" s="19">
        <f t="shared" si="4"/>
        <v>29</v>
      </c>
      <c r="L22" s="19">
        <f t="shared" si="4"/>
        <v>0</v>
      </c>
      <c r="M22" s="19">
        <f t="shared" si="4"/>
        <v>0</v>
      </c>
    </row>
    <row r="23" spans="1:13" s="11" customFormat="1" ht="12.75">
      <c r="A23" s="11" t="s">
        <v>35</v>
      </c>
      <c r="B23" s="11" t="s">
        <v>36</v>
      </c>
      <c r="C23" s="18">
        <f t="shared" si="0"/>
        <v>1107</v>
      </c>
      <c r="D23" s="18">
        <v>956</v>
      </c>
      <c r="E23" s="18">
        <v>76</v>
      </c>
      <c r="F23" s="18">
        <v>12</v>
      </c>
      <c r="G23" s="18">
        <v>1</v>
      </c>
      <c r="H23" s="18">
        <v>1</v>
      </c>
      <c r="I23" s="18">
        <v>0</v>
      </c>
      <c r="J23" s="18">
        <v>0</v>
      </c>
      <c r="K23" s="18">
        <v>61</v>
      </c>
      <c r="L23" s="18">
        <v>0</v>
      </c>
      <c r="M23" s="18">
        <v>0</v>
      </c>
    </row>
    <row r="24" spans="1:13" s="11" customFormat="1" ht="12.75">
      <c r="A24" s="11" t="s">
        <v>35</v>
      </c>
      <c r="B24" s="14" t="s">
        <v>37</v>
      </c>
      <c r="C24" s="18">
        <f t="shared" si="0"/>
        <v>15126</v>
      </c>
      <c r="D24" s="21">
        <v>12155</v>
      </c>
      <c r="E24" s="21">
        <v>1931</v>
      </c>
      <c r="F24" s="21">
        <v>16</v>
      </c>
      <c r="G24" s="21">
        <v>1</v>
      </c>
      <c r="H24" s="21">
        <v>2</v>
      </c>
      <c r="I24" s="21">
        <v>0</v>
      </c>
      <c r="J24" s="21">
        <v>2</v>
      </c>
      <c r="K24" s="21">
        <v>240</v>
      </c>
      <c r="L24" s="21">
        <v>778</v>
      </c>
      <c r="M24" s="21">
        <v>1</v>
      </c>
    </row>
    <row r="25" spans="1:13" s="11" customFormat="1" ht="12.75">
      <c r="A25" s="11" t="s">
        <v>35</v>
      </c>
      <c r="B25" s="11" t="s">
        <v>30</v>
      </c>
      <c r="C25" s="18">
        <f t="shared" si="0"/>
        <v>1</v>
      </c>
      <c r="D25" s="18">
        <v>0</v>
      </c>
      <c r="E25" s="18">
        <v>0</v>
      </c>
      <c r="F25" s="18">
        <v>1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</row>
    <row r="26" spans="1:13" s="15" customFormat="1" ht="12.75">
      <c r="A26" s="4" t="s">
        <v>38</v>
      </c>
      <c r="C26" s="3">
        <f t="shared" si="0"/>
        <v>16234</v>
      </c>
      <c r="D26" s="3">
        <f>+D23+D24+D25</f>
        <v>13111</v>
      </c>
      <c r="E26" s="3">
        <f aca="true" t="shared" si="5" ref="E26:M26">+E23+E24+E25</f>
        <v>2007</v>
      </c>
      <c r="F26" s="3">
        <f t="shared" si="5"/>
        <v>29</v>
      </c>
      <c r="G26" s="3">
        <f t="shared" si="5"/>
        <v>2</v>
      </c>
      <c r="H26" s="3">
        <f t="shared" si="5"/>
        <v>3</v>
      </c>
      <c r="I26" s="3">
        <f t="shared" si="5"/>
        <v>0</v>
      </c>
      <c r="J26" s="3">
        <f t="shared" si="5"/>
        <v>2</v>
      </c>
      <c r="K26" s="3">
        <f t="shared" si="5"/>
        <v>301</v>
      </c>
      <c r="L26" s="3">
        <f t="shared" si="5"/>
        <v>778</v>
      </c>
      <c r="M26" s="3">
        <f t="shared" si="5"/>
        <v>1</v>
      </c>
    </row>
    <row r="27" spans="1:13" s="11" customFormat="1" ht="12.75">
      <c r="A27" s="11" t="s">
        <v>39</v>
      </c>
      <c r="B27" s="11" t="s">
        <v>40</v>
      </c>
      <c r="C27" s="18">
        <f t="shared" si="0"/>
        <v>2672</v>
      </c>
      <c r="D27" s="21">
        <v>2385</v>
      </c>
      <c r="E27" s="21">
        <v>225</v>
      </c>
      <c r="F27" s="21">
        <v>4</v>
      </c>
      <c r="G27" s="21">
        <v>1</v>
      </c>
      <c r="H27" s="21">
        <v>1</v>
      </c>
      <c r="I27" s="21">
        <v>0</v>
      </c>
      <c r="J27" s="21">
        <v>0</v>
      </c>
      <c r="K27" s="21">
        <v>56</v>
      </c>
      <c r="L27" s="21">
        <v>0</v>
      </c>
      <c r="M27" s="21">
        <v>0</v>
      </c>
    </row>
    <row r="28" spans="1:13" s="11" customFormat="1" ht="12.75">
      <c r="A28" s="11" t="s">
        <v>39</v>
      </c>
      <c r="B28" s="11" t="s">
        <v>41</v>
      </c>
      <c r="C28" s="18">
        <f t="shared" si="0"/>
        <v>1802</v>
      </c>
      <c r="D28" s="18">
        <v>1170</v>
      </c>
      <c r="E28" s="18">
        <v>145</v>
      </c>
      <c r="F28" s="18">
        <v>11</v>
      </c>
      <c r="G28" s="18">
        <v>0</v>
      </c>
      <c r="H28" s="18">
        <v>1</v>
      </c>
      <c r="I28" s="18">
        <v>0</v>
      </c>
      <c r="J28" s="18">
        <v>0</v>
      </c>
      <c r="K28" s="18">
        <v>105</v>
      </c>
      <c r="L28" s="18">
        <v>370</v>
      </c>
      <c r="M28" s="18">
        <v>0</v>
      </c>
    </row>
    <row r="29" spans="1:13" s="11" customFormat="1" ht="12.75">
      <c r="A29" s="11" t="s">
        <v>39</v>
      </c>
      <c r="B29" s="11" t="s">
        <v>30</v>
      </c>
      <c r="C29" s="18">
        <f t="shared" si="0"/>
        <v>1</v>
      </c>
      <c r="D29" s="18">
        <v>0</v>
      </c>
      <c r="E29" s="18">
        <v>0</v>
      </c>
      <c r="F29" s="18">
        <v>1</v>
      </c>
      <c r="G29" s="18">
        <v>0</v>
      </c>
      <c r="H29" s="18">
        <v>0</v>
      </c>
      <c r="I29" s="18">
        <v>0</v>
      </c>
      <c r="J29" s="18">
        <v>0</v>
      </c>
      <c r="K29" s="18">
        <v>0</v>
      </c>
      <c r="L29" s="18">
        <v>0</v>
      </c>
      <c r="M29" s="18">
        <v>0</v>
      </c>
    </row>
    <row r="30" spans="1:13" s="13" customFormat="1" ht="12.75">
      <c r="A30" s="12" t="s">
        <v>42</v>
      </c>
      <c r="C30" s="19">
        <f t="shared" si="0"/>
        <v>4475</v>
      </c>
      <c r="D30" s="19">
        <f>+D27+D28+D29</f>
        <v>3555</v>
      </c>
      <c r="E30" s="19">
        <f aca="true" t="shared" si="6" ref="E30:M30">+E27+E28+E29</f>
        <v>370</v>
      </c>
      <c r="F30" s="19">
        <f t="shared" si="6"/>
        <v>16</v>
      </c>
      <c r="G30" s="19">
        <f t="shared" si="6"/>
        <v>1</v>
      </c>
      <c r="H30" s="19">
        <f t="shared" si="6"/>
        <v>2</v>
      </c>
      <c r="I30" s="19">
        <f t="shared" si="6"/>
        <v>0</v>
      </c>
      <c r="J30" s="19">
        <f t="shared" si="6"/>
        <v>0</v>
      </c>
      <c r="K30" s="19">
        <f t="shared" si="6"/>
        <v>161</v>
      </c>
      <c r="L30" s="19">
        <f t="shared" si="6"/>
        <v>370</v>
      </c>
      <c r="M30" s="19">
        <f t="shared" si="6"/>
        <v>0</v>
      </c>
    </row>
    <row r="31" spans="1:13" s="11" customFormat="1" ht="12.75">
      <c r="A31" s="11" t="s">
        <v>43</v>
      </c>
      <c r="B31" s="11" t="s">
        <v>44</v>
      </c>
      <c r="C31" s="18">
        <f t="shared" si="0"/>
        <v>276</v>
      </c>
      <c r="D31" s="18">
        <v>228</v>
      </c>
      <c r="E31" s="18">
        <v>32</v>
      </c>
      <c r="F31" s="18">
        <v>0</v>
      </c>
      <c r="G31" s="18">
        <v>0</v>
      </c>
      <c r="H31" s="18">
        <v>1</v>
      </c>
      <c r="I31" s="18">
        <v>0</v>
      </c>
      <c r="J31" s="18">
        <v>0</v>
      </c>
      <c r="K31" s="18">
        <v>14</v>
      </c>
      <c r="L31" s="18">
        <v>0</v>
      </c>
      <c r="M31" s="18">
        <v>1</v>
      </c>
    </row>
    <row r="32" spans="1:13" s="13" customFormat="1" ht="12.75">
      <c r="A32" s="12" t="s">
        <v>45</v>
      </c>
      <c r="C32" s="19">
        <f t="shared" si="0"/>
        <v>276</v>
      </c>
      <c r="D32" s="19">
        <f>+D31</f>
        <v>228</v>
      </c>
      <c r="E32" s="19">
        <f aca="true" t="shared" si="7" ref="E32:M32">+E31</f>
        <v>32</v>
      </c>
      <c r="F32" s="19">
        <f t="shared" si="7"/>
        <v>0</v>
      </c>
      <c r="G32" s="19">
        <f t="shared" si="7"/>
        <v>0</v>
      </c>
      <c r="H32" s="19">
        <f t="shared" si="7"/>
        <v>1</v>
      </c>
      <c r="I32" s="19">
        <f t="shared" si="7"/>
        <v>0</v>
      </c>
      <c r="J32" s="19">
        <f t="shared" si="7"/>
        <v>0</v>
      </c>
      <c r="K32" s="19">
        <f t="shared" si="7"/>
        <v>14</v>
      </c>
      <c r="L32" s="19">
        <f t="shared" si="7"/>
        <v>0</v>
      </c>
      <c r="M32" s="19">
        <f t="shared" si="7"/>
        <v>1</v>
      </c>
    </row>
    <row r="33" spans="1:13" s="11" customFormat="1" ht="12.75">
      <c r="A33" s="11" t="s">
        <v>46</v>
      </c>
      <c r="B33" s="11" t="s">
        <v>47</v>
      </c>
      <c r="C33" s="18">
        <f t="shared" si="0"/>
        <v>520</v>
      </c>
      <c r="D33" s="21">
        <v>447</v>
      </c>
      <c r="E33" s="21">
        <v>44</v>
      </c>
      <c r="F33" s="21">
        <v>0</v>
      </c>
      <c r="G33" s="21">
        <v>1</v>
      </c>
      <c r="H33" s="21">
        <v>1</v>
      </c>
      <c r="I33" s="21">
        <v>0</v>
      </c>
      <c r="J33" s="21">
        <v>0</v>
      </c>
      <c r="K33" s="21">
        <v>27</v>
      </c>
      <c r="L33" s="21">
        <v>0</v>
      </c>
      <c r="M33" s="21">
        <v>0</v>
      </c>
    </row>
    <row r="34" spans="1:13" ht="12.75">
      <c r="A34" t="s">
        <v>46</v>
      </c>
      <c r="B34" t="s">
        <v>17</v>
      </c>
      <c r="C34" s="18">
        <f t="shared" si="0"/>
        <v>223</v>
      </c>
      <c r="D34" s="18">
        <v>192</v>
      </c>
      <c r="E34" s="18">
        <v>19</v>
      </c>
      <c r="F34" s="18">
        <v>0</v>
      </c>
      <c r="G34" s="18">
        <v>0</v>
      </c>
      <c r="H34" s="18">
        <v>1</v>
      </c>
      <c r="I34" s="18">
        <v>0</v>
      </c>
      <c r="J34" s="18">
        <v>0</v>
      </c>
      <c r="K34" s="18">
        <v>11</v>
      </c>
      <c r="L34" s="18">
        <v>0</v>
      </c>
      <c r="M34" s="18">
        <v>0</v>
      </c>
    </row>
    <row r="35" spans="1:13" ht="12.75">
      <c r="A35" t="s">
        <v>46</v>
      </c>
      <c r="B35" t="s">
        <v>17</v>
      </c>
      <c r="C35" s="18">
        <f t="shared" si="0"/>
        <v>128</v>
      </c>
      <c r="D35" s="18">
        <v>106</v>
      </c>
      <c r="E35" s="18">
        <v>7</v>
      </c>
      <c r="F35" s="18">
        <v>0</v>
      </c>
      <c r="G35" s="18">
        <v>0</v>
      </c>
      <c r="H35" s="18">
        <v>1</v>
      </c>
      <c r="I35" s="18">
        <v>0</v>
      </c>
      <c r="J35" s="18">
        <v>0</v>
      </c>
      <c r="K35" s="18">
        <v>14</v>
      </c>
      <c r="L35" s="18">
        <v>0</v>
      </c>
      <c r="M35" s="18">
        <v>0</v>
      </c>
    </row>
    <row r="36" spans="1:13" s="15" customFormat="1" ht="12.75">
      <c r="A36" s="4" t="s">
        <v>48</v>
      </c>
      <c r="C36" s="3">
        <f t="shared" si="0"/>
        <v>871</v>
      </c>
      <c r="D36" s="3">
        <f>+D33+D34+D35</f>
        <v>745</v>
      </c>
      <c r="E36" s="3">
        <f aca="true" t="shared" si="8" ref="E36:M36">+E33+E34+E35</f>
        <v>70</v>
      </c>
      <c r="F36" s="3">
        <f t="shared" si="8"/>
        <v>0</v>
      </c>
      <c r="G36" s="3">
        <f t="shared" si="8"/>
        <v>1</v>
      </c>
      <c r="H36" s="3">
        <f t="shared" si="8"/>
        <v>3</v>
      </c>
      <c r="I36" s="3">
        <f t="shared" si="8"/>
        <v>0</v>
      </c>
      <c r="J36" s="3">
        <f t="shared" si="8"/>
        <v>0</v>
      </c>
      <c r="K36" s="3">
        <f t="shared" si="8"/>
        <v>52</v>
      </c>
      <c r="L36" s="3">
        <f t="shared" si="8"/>
        <v>0</v>
      </c>
      <c r="M36" s="3">
        <f t="shared" si="8"/>
        <v>0</v>
      </c>
    </row>
    <row r="37" spans="1:13" s="11" customFormat="1" ht="12.75">
      <c r="A37" s="11" t="s">
        <v>49</v>
      </c>
      <c r="B37" s="11" t="s">
        <v>50</v>
      </c>
      <c r="C37" s="18">
        <f t="shared" si="0"/>
        <v>276</v>
      </c>
      <c r="D37" s="18">
        <v>242</v>
      </c>
      <c r="E37" s="18">
        <v>18</v>
      </c>
      <c r="F37" s="18">
        <v>0</v>
      </c>
      <c r="G37" s="18">
        <v>0</v>
      </c>
      <c r="H37" s="18">
        <v>1</v>
      </c>
      <c r="I37" s="18">
        <v>0</v>
      </c>
      <c r="J37" s="18">
        <v>0</v>
      </c>
      <c r="K37" s="18">
        <v>14</v>
      </c>
      <c r="L37" s="18">
        <v>0</v>
      </c>
      <c r="M37" s="18">
        <v>1</v>
      </c>
    </row>
    <row r="38" spans="1:13" s="13" customFormat="1" ht="12.75">
      <c r="A38" s="12" t="s">
        <v>51</v>
      </c>
      <c r="C38" s="19">
        <f t="shared" si="0"/>
        <v>276</v>
      </c>
      <c r="D38" s="19">
        <f>+D37</f>
        <v>242</v>
      </c>
      <c r="E38" s="19">
        <f aca="true" t="shared" si="9" ref="E38:M38">+E37</f>
        <v>18</v>
      </c>
      <c r="F38" s="19">
        <f t="shared" si="9"/>
        <v>0</v>
      </c>
      <c r="G38" s="19">
        <f t="shared" si="9"/>
        <v>0</v>
      </c>
      <c r="H38" s="19">
        <f t="shared" si="9"/>
        <v>1</v>
      </c>
      <c r="I38" s="19">
        <f t="shared" si="9"/>
        <v>0</v>
      </c>
      <c r="J38" s="19">
        <f t="shared" si="9"/>
        <v>0</v>
      </c>
      <c r="K38" s="19">
        <f t="shared" si="9"/>
        <v>14</v>
      </c>
      <c r="L38" s="19">
        <f t="shared" si="9"/>
        <v>0</v>
      </c>
      <c r="M38" s="19">
        <f t="shared" si="9"/>
        <v>1</v>
      </c>
    </row>
    <row r="39" spans="1:13" s="11" customFormat="1" ht="12.75">
      <c r="A39" s="11" t="s">
        <v>52</v>
      </c>
      <c r="B39" s="11" t="s">
        <v>53</v>
      </c>
      <c r="C39" s="18">
        <f t="shared" si="0"/>
        <v>545</v>
      </c>
      <c r="D39" s="21">
        <v>470</v>
      </c>
      <c r="E39" s="21">
        <v>43</v>
      </c>
      <c r="F39" s="21">
        <v>0</v>
      </c>
      <c r="G39" s="21">
        <v>0</v>
      </c>
      <c r="H39" s="21">
        <v>1</v>
      </c>
      <c r="I39" s="21">
        <v>0</v>
      </c>
      <c r="J39" s="21">
        <v>0</v>
      </c>
      <c r="K39" s="21">
        <v>31</v>
      </c>
      <c r="L39" s="21">
        <v>0</v>
      </c>
      <c r="M39" s="21">
        <v>0</v>
      </c>
    </row>
    <row r="40" spans="1:13" ht="12.75">
      <c r="A40" t="s">
        <v>52</v>
      </c>
      <c r="B40" t="s">
        <v>17</v>
      </c>
      <c r="C40" s="18">
        <f t="shared" si="0"/>
        <v>113</v>
      </c>
      <c r="D40" s="18">
        <v>93</v>
      </c>
      <c r="E40" s="18">
        <v>9</v>
      </c>
      <c r="F40" s="18">
        <v>0</v>
      </c>
      <c r="G40" s="18">
        <v>0</v>
      </c>
      <c r="H40" s="18">
        <v>0</v>
      </c>
      <c r="I40" s="18">
        <v>0</v>
      </c>
      <c r="J40" s="18">
        <v>0</v>
      </c>
      <c r="K40" s="18">
        <v>11</v>
      </c>
      <c r="L40" s="18">
        <v>0</v>
      </c>
      <c r="M40" s="18">
        <v>0</v>
      </c>
    </row>
    <row r="41" spans="1:13" s="15" customFormat="1" ht="12.75">
      <c r="A41" s="4" t="s">
        <v>54</v>
      </c>
      <c r="C41" s="3">
        <f t="shared" si="0"/>
        <v>658</v>
      </c>
      <c r="D41" s="3">
        <f>+D39+D40</f>
        <v>563</v>
      </c>
      <c r="E41" s="3">
        <f aca="true" t="shared" si="10" ref="E41:M41">+E39+E40</f>
        <v>52</v>
      </c>
      <c r="F41" s="3">
        <f t="shared" si="10"/>
        <v>0</v>
      </c>
      <c r="G41" s="3">
        <f t="shared" si="10"/>
        <v>0</v>
      </c>
      <c r="H41" s="3">
        <f t="shared" si="10"/>
        <v>1</v>
      </c>
      <c r="I41" s="3">
        <f t="shared" si="10"/>
        <v>0</v>
      </c>
      <c r="J41" s="3">
        <f t="shared" si="10"/>
        <v>0</v>
      </c>
      <c r="K41" s="3">
        <f t="shared" si="10"/>
        <v>42</v>
      </c>
      <c r="L41" s="3">
        <f t="shared" si="10"/>
        <v>0</v>
      </c>
      <c r="M41" s="3">
        <f t="shared" si="10"/>
        <v>0</v>
      </c>
    </row>
    <row r="42" spans="1:13" s="11" customFormat="1" ht="12.75">
      <c r="A42" s="11" t="s">
        <v>55</v>
      </c>
      <c r="B42" s="11" t="s">
        <v>56</v>
      </c>
      <c r="C42" s="18">
        <f t="shared" si="0"/>
        <v>14102</v>
      </c>
      <c r="D42" s="21">
        <v>12400</v>
      </c>
      <c r="E42" s="21">
        <v>1076</v>
      </c>
      <c r="F42" s="21">
        <v>31</v>
      </c>
      <c r="G42" s="21">
        <v>1</v>
      </c>
      <c r="H42" s="21">
        <v>1</v>
      </c>
      <c r="I42" s="21">
        <v>0</v>
      </c>
      <c r="J42" s="21">
        <v>0</v>
      </c>
      <c r="K42" s="21">
        <v>342</v>
      </c>
      <c r="L42" s="21">
        <v>251</v>
      </c>
      <c r="M42" s="21">
        <v>0</v>
      </c>
    </row>
    <row r="43" spans="1:13" s="11" customFormat="1" ht="12.75">
      <c r="A43" s="11" t="s">
        <v>55</v>
      </c>
      <c r="B43" s="11" t="s">
        <v>57</v>
      </c>
      <c r="C43" s="18">
        <f t="shared" si="0"/>
        <v>36269</v>
      </c>
      <c r="D43" s="21">
        <v>32191</v>
      </c>
      <c r="E43" s="21">
        <v>3632</v>
      </c>
      <c r="F43" s="21">
        <v>86</v>
      </c>
      <c r="G43" s="21">
        <v>1</v>
      </c>
      <c r="H43" s="21">
        <v>1</v>
      </c>
      <c r="I43" s="21">
        <v>0</v>
      </c>
      <c r="J43" s="21">
        <v>2</v>
      </c>
      <c r="K43" s="21">
        <v>353</v>
      </c>
      <c r="L43" s="21">
        <v>0</v>
      </c>
      <c r="M43" s="21">
        <v>3</v>
      </c>
    </row>
    <row r="44" spans="1:13" s="11" customFormat="1" ht="12.75">
      <c r="A44" s="11" t="s">
        <v>55</v>
      </c>
      <c r="B44" s="11" t="s">
        <v>30</v>
      </c>
      <c r="C44" s="18">
        <f t="shared" si="0"/>
        <v>6</v>
      </c>
      <c r="D44" s="18">
        <v>0</v>
      </c>
      <c r="E44" s="18">
        <v>3</v>
      </c>
      <c r="F44" s="18">
        <v>3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</row>
    <row r="45" spans="1:13" s="13" customFormat="1" ht="12.75">
      <c r="A45" s="12" t="s">
        <v>58</v>
      </c>
      <c r="C45" s="19">
        <f t="shared" si="0"/>
        <v>50377</v>
      </c>
      <c r="D45" s="19">
        <f>+D42+D43+D44</f>
        <v>44591</v>
      </c>
      <c r="E45" s="19">
        <f aca="true" t="shared" si="11" ref="E45:M45">+E42+E43+E44</f>
        <v>4711</v>
      </c>
      <c r="F45" s="19">
        <f t="shared" si="11"/>
        <v>120</v>
      </c>
      <c r="G45" s="19">
        <f t="shared" si="11"/>
        <v>2</v>
      </c>
      <c r="H45" s="19">
        <f t="shared" si="11"/>
        <v>2</v>
      </c>
      <c r="I45" s="19">
        <f t="shared" si="11"/>
        <v>0</v>
      </c>
      <c r="J45" s="19">
        <f t="shared" si="11"/>
        <v>2</v>
      </c>
      <c r="K45" s="19">
        <f t="shared" si="11"/>
        <v>695</v>
      </c>
      <c r="L45" s="19">
        <f t="shared" si="11"/>
        <v>251</v>
      </c>
      <c r="M45" s="19">
        <f t="shared" si="11"/>
        <v>3</v>
      </c>
    </row>
    <row r="46" spans="1:13" s="11" customFormat="1" ht="12.75">
      <c r="A46" s="11" t="s">
        <v>59</v>
      </c>
      <c r="B46" s="11" t="s">
        <v>60</v>
      </c>
      <c r="C46" s="18">
        <f t="shared" si="0"/>
        <v>116</v>
      </c>
      <c r="D46" s="18">
        <v>101</v>
      </c>
      <c r="E46" s="18">
        <v>8</v>
      </c>
      <c r="F46" s="18">
        <v>0</v>
      </c>
      <c r="G46" s="18">
        <v>1</v>
      </c>
      <c r="H46" s="18">
        <v>0</v>
      </c>
      <c r="I46" s="18">
        <v>0</v>
      </c>
      <c r="J46" s="18">
        <v>0</v>
      </c>
      <c r="K46" s="18">
        <v>6</v>
      </c>
      <c r="L46" s="18">
        <v>0</v>
      </c>
      <c r="M46" s="18">
        <v>0</v>
      </c>
    </row>
    <row r="47" spans="1:13" s="11" customFormat="1" ht="12.75">
      <c r="A47" s="11" t="s">
        <v>59</v>
      </c>
      <c r="B47" s="11" t="s">
        <v>61</v>
      </c>
      <c r="C47" s="18">
        <f t="shared" si="0"/>
        <v>125</v>
      </c>
      <c r="D47" s="18">
        <v>105</v>
      </c>
      <c r="E47" s="18">
        <v>6</v>
      </c>
      <c r="F47" s="18">
        <v>0</v>
      </c>
      <c r="G47" s="18">
        <v>0</v>
      </c>
      <c r="H47" s="18">
        <v>1</v>
      </c>
      <c r="I47" s="18">
        <v>0</v>
      </c>
      <c r="J47" s="18">
        <v>0</v>
      </c>
      <c r="K47" s="18">
        <v>10</v>
      </c>
      <c r="L47" s="18">
        <v>0</v>
      </c>
      <c r="M47" s="18">
        <v>3</v>
      </c>
    </row>
    <row r="48" spans="1:13" s="11" customFormat="1" ht="12.75">
      <c r="A48" s="11" t="s">
        <v>59</v>
      </c>
      <c r="B48" s="11" t="s">
        <v>62</v>
      </c>
      <c r="C48" s="18">
        <f t="shared" si="0"/>
        <v>1173</v>
      </c>
      <c r="D48" s="21">
        <v>991</v>
      </c>
      <c r="E48" s="21">
        <v>126</v>
      </c>
      <c r="F48" s="21">
        <v>0</v>
      </c>
      <c r="G48" s="21">
        <v>0</v>
      </c>
      <c r="H48" s="21">
        <v>1</v>
      </c>
      <c r="I48" s="21">
        <v>0</v>
      </c>
      <c r="J48" s="21">
        <v>0</v>
      </c>
      <c r="K48" s="21">
        <v>54</v>
      </c>
      <c r="L48" s="21">
        <v>0</v>
      </c>
      <c r="M48" s="21">
        <v>1</v>
      </c>
    </row>
    <row r="49" spans="1:13" s="11" customFormat="1" ht="12.75">
      <c r="A49" s="11" t="s">
        <v>59</v>
      </c>
      <c r="B49" s="11" t="s">
        <v>63</v>
      </c>
      <c r="C49" s="18">
        <f t="shared" si="0"/>
        <v>777</v>
      </c>
      <c r="D49" s="18">
        <v>592</v>
      </c>
      <c r="E49" s="18">
        <v>66</v>
      </c>
      <c r="F49" s="18">
        <v>0</v>
      </c>
      <c r="G49" s="18">
        <v>1</v>
      </c>
      <c r="H49" s="18">
        <v>1</v>
      </c>
      <c r="I49" s="18">
        <v>0</v>
      </c>
      <c r="J49" s="18">
        <v>0</v>
      </c>
      <c r="K49" s="18">
        <v>41</v>
      </c>
      <c r="L49" s="18">
        <v>0</v>
      </c>
      <c r="M49" s="18">
        <v>76</v>
      </c>
    </row>
    <row r="50" spans="1:13" s="11" customFormat="1" ht="12.75">
      <c r="A50" s="11" t="s">
        <v>59</v>
      </c>
      <c r="B50" s="11" t="s">
        <v>64</v>
      </c>
      <c r="C50" s="18">
        <f t="shared" si="0"/>
        <v>120</v>
      </c>
      <c r="D50" s="18">
        <v>97</v>
      </c>
      <c r="E50" s="18">
        <v>10</v>
      </c>
      <c r="F50" s="18">
        <v>0</v>
      </c>
      <c r="G50" s="18">
        <v>0</v>
      </c>
      <c r="H50" s="18">
        <v>1</v>
      </c>
      <c r="I50" s="18">
        <v>0</v>
      </c>
      <c r="J50" s="18">
        <v>0</v>
      </c>
      <c r="K50" s="18">
        <v>11</v>
      </c>
      <c r="L50" s="18">
        <v>0</v>
      </c>
      <c r="M50" s="18">
        <v>1</v>
      </c>
    </row>
    <row r="51" spans="1:13" s="11" customFormat="1" ht="12.75">
      <c r="A51" s="11" t="s">
        <v>59</v>
      </c>
      <c r="B51" s="11" t="s">
        <v>65</v>
      </c>
      <c r="C51" s="18">
        <f t="shared" si="0"/>
        <v>134</v>
      </c>
      <c r="D51" s="21">
        <v>87</v>
      </c>
      <c r="E51" s="21">
        <v>21</v>
      </c>
      <c r="F51" s="21">
        <v>1</v>
      </c>
      <c r="G51" s="21">
        <v>2</v>
      </c>
      <c r="H51" s="21">
        <v>1</v>
      </c>
      <c r="I51" s="21">
        <v>0</v>
      </c>
      <c r="J51" s="21">
        <v>0</v>
      </c>
      <c r="K51" s="21">
        <v>12</v>
      </c>
      <c r="L51" s="21">
        <v>9</v>
      </c>
      <c r="M51" s="21">
        <v>1</v>
      </c>
    </row>
    <row r="52" spans="1:13" s="13" customFormat="1" ht="12.75">
      <c r="A52" s="12" t="s">
        <v>66</v>
      </c>
      <c r="C52" s="19">
        <f t="shared" si="0"/>
        <v>2445</v>
      </c>
      <c r="D52" s="19">
        <f>+D46+D47+D48+D49+D50+D51</f>
        <v>1973</v>
      </c>
      <c r="E52" s="19">
        <f aca="true" t="shared" si="12" ref="E52:M52">+E46+E47+E48+E49+E50+E51</f>
        <v>237</v>
      </c>
      <c r="F52" s="19">
        <f t="shared" si="12"/>
        <v>1</v>
      </c>
      <c r="G52" s="19">
        <f t="shared" si="12"/>
        <v>4</v>
      </c>
      <c r="H52" s="19">
        <f t="shared" si="12"/>
        <v>5</v>
      </c>
      <c r="I52" s="19">
        <f t="shared" si="12"/>
        <v>0</v>
      </c>
      <c r="J52" s="19">
        <f t="shared" si="12"/>
        <v>0</v>
      </c>
      <c r="K52" s="19">
        <f t="shared" si="12"/>
        <v>134</v>
      </c>
      <c r="L52" s="19">
        <f t="shared" si="12"/>
        <v>9</v>
      </c>
      <c r="M52" s="19">
        <f t="shared" si="12"/>
        <v>82</v>
      </c>
    </row>
    <row r="53" spans="1:13" s="11" customFormat="1" ht="12.75">
      <c r="A53" s="11" t="s">
        <v>67</v>
      </c>
      <c r="B53" s="11" t="s">
        <v>68</v>
      </c>
      <c r="C53" s="18">
        <f t="shared" si="0"/>
        <v>57</v>
      </c>
      <c r="D53" s="21">
        <v>41</v>
      </c>
      <c r="E53" s="21">
        <v>3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13</v>
      </c>
      <c r="L53" s="21">
        <v>0</v>
      </c>
      <c r="M53" s="21">
        <v>0</v>
      </c>
    </row>
    <row r="54" spans="1:13" s="11" customFormat="1" ht="12.75">
      <c r="A54" s="11" t="s">
        <v>67</v>
      </c>
      <c r="B54" s="11" t="s">
        <v>69</v>
      </c>
      <c r="C54" s="18">
        <f t="shared" si="0"/>
        <v>4437</v>
      </c>
      <c r="D54" s="21">
        <v>3658</v>
      </c>
      <c r="E54" s="21">
        <v>382</v>
      </c>
      <c r="F54" s="21">
        <v>53</v>
      </c>
      <c r="G54" s="21">
        <v>1</v>
      </c>
      <c r="H54" s="21">
        <v>1</v>
      </c>
      <c r="I54" s="21">
        <v>0</v>
      </c>
      <c r="J54" s="21">
        <v>0</v>
      </c>
      <c r="K54" s="21">
        <v>141</v>
      </c>
      <c r="L54" s="21">
        <v>183</v>
      </c>
      <c r="M54" s="21">
        <v>18</v>
      </c>
    </row>
    <row r="55" spans="1:13" s="13" customFormat="1" ht="12.75">
      <c r="A55" s="12" t="s">
        <v>70</v>
      </c>
      <c r="C55" s="19">
        <f t="shared" si="0"/>
        <v>4494</v>
      </c>
      <c r="D55" s="19">
        <f>+D53+D54</f>
        <v>3699</v>
      </c>
      <c r="E55" s="19">
        <f aca="true" t="shared" si="13" ref="E55:M55">+E53+E54</f>
        <v>385</v>
      </c>
      <c r="F55" s="19">
        <f t="shared" si="13"/>
        <v>53</v>
      </c>
      <c r="G55" s="19">
        <f t="shared" si="13"/>
        <v>1</v>
      </c>
      <c r="H55" s="19">
        <f t="shared" si="13"/>
        <v>1</v>
      </c>
      <c r="I55" s="19">
        <f t="shared" si="13"/>
        <v>0</v>
      </c>
      <c r="J55" s="19">
        <f t="shared" si="13"/>
        <v>0</v>
      </c>
      <c r="K55" s="19">
        <f t="shared" si="13"/>
        <v>154</v>
      </c>
      <c r="L55" s="19">
        <f t="shared" si="13"/>
        <v>183</v>
      </c>
      <c r="M55" s="19">
        <f t="shared" si="13"/>
        <v>18</v>
      </c>
    </row>
    <row r="56" spans="1:13" s="11" customFormat="1" ht="12.75">
      <c r="A56" s="11" t="s">
        <v>71</v>
      </c>
      <c r="B56" s="11" t="s">
        <v>72</v>
      </c>
      <c r="C56" s="18">
        <f t="shared" si="0"/>
        <v>590</v>
      </c>
      <c r="D56" s="21">
        <v>482</v>
      </c>
      <c r="E56" s="21">
        <v>68</v>
      </c>
      <c r="F56" s="21">
        <v>0</v>
      </c>
      <c r="G56" s="21">
        <v>0</v>
      </c>
      <c r="H56" s="21">
        <v>1</v>
      </c>
      <c r="I56" s="21">
        <v>0</v>
      </c>
      <c r="J56" s="21">
        <v>0</v>
      </c>
      <c r="K56" s="21">
        <v>34</v>
      </c>
      <c r="L56" s="21">
        <v>0</v>
      </c>
      <c r="M56" s="21">
        <v>5</v>
      </c>
    </row>
    <row r="57" spans="1:13" ht="12.75">
      <c r="A57" t="s">
        <v>71</v>
      </c>
      <c r="B57" t="s">
        <v>17</v>
      </c>
      <c r="C57" s="18">
        <f t="shared" si="0"/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8">
        <v>0</v>
      </c>
      <c r="M57" s="18">
        <v>0</v>
      </c>
    </row>
    <row r="58" spans="1:13" s="11" customFormat="1" ht="12.75">
      <c r="A58" s="11" t="s">
        <v>71</v>
      </c>
      <c r="B58" s="11" t="s">
        <v>73</v>
      </c>
      <c r="C58" s="18">
        <f t="shared" si="0"/>
        <v>2104</v>
      </c>
      <c r="D58" s="21">
        <v>1811</v>
      </c>
      <c r="E58" s="21">
        <v>189</v>
      </c>
      <c r="F58" s="21">
        <v>2</v>
      </c>
      <c r="G58" s="21">
        <v>1</v>
      </c>
      <c r="H58" s="21">
        <v>1</v>
      </c>
      <c r="I58" s="21">
        <v>0</v>
      </c>
      <c r="J58" s="21">
        <v>0</v>
      </c>
      <c r="K58" s="21">
        <v>96</v>
      </c>
      <c r="L58" s="21">
        <v>0</v>
      </c>
      <c r="M58" s="21">
        <v>4</v>
      </c>
    </row>
    <row r="59" spans="1:13" s="13" customFormat="1" ht="12.75">
      <c r="A59" s="12" t="s">
        <v>74</v>
      </c>
      <c r="C59" s="19">
        <f t="shared" si="0"/>
        <v>2694</v>
      </c>
      <c r="D59" s="19">
        <f>+D56+D57+D58</f>
        <v>2293</v>
      </c>
      <c r="E59" s="19">
        <f aca="true" t="shared" si="14" ref="E59:M59">+E56+E57+E58</f>
        <v>257</v>
      </c>
      <c r="F59" s="19">
        <f t="shared" si="14"/>
        <v>2</v>
      </c>
      <c r="G59" s="19">
        <f t="shared" si="14"/>
        <v>1</v>
      </c>
      <c r="H59" s="19">
        <f t="shared" si="14"/>
        <v>2</v>
      </c>
      <c r="I59" s="19">
        <f t="shared" si="14"/>
        <v>0</v>
      </c>
      <c r="J59" s="19">
        <f t="shared" si="14"/>
        <v>0</v>
      </c>
      <c r="K59" s="19">
        <f t="shared" si="14"/>
        <v>130</v>
      </c>
      <c r="L59" s="19">
        <f t="shared" si="14"/>
        <v>0</v>
      </c>
      <c r="M59" s="19">
        <f t="shared" si="14"/>
        <v>9</v>
      </c>
    </row>
    <row r="60" spans="1:13" s="11" customFormat="1" ht="12.75">
      <c r="A60" s="11" t="s">
        <v>75</v>
      </c>
      <c r="B60" s="11" t="s">
        <v>76</v>
      </c>
      <c r="C60" s="18">
        <f t="shared" si="0"/>
        <v>309</v>
      </c>
      <c r="D60" s="21">
        <v>273</v>
      </c>
      <c r="E60" s="21">
        <v>23</v>
      </c>
      <c r="F60" s="21">
        <v>0</v>
      </c>
      <c r="G60" s="21">
        <v>0</v>
      </c>
      <c r="H60" s="21">
        <v>1</v>
      </c>
      <c r="I60" s="21">
        <v>0</v>
      </c>
      <c r="J60" s="21">
        <v>0</v>
      </c>
      <c r="K60" s="21">
        <v>11</v>
      </c>
      <c r="L60" s="21">
        <v>0</v>
      </c>
      <c r="M60" s="21">
        <v>1</v>
      </c>
    </row>
    <row r="61" spans="1:13" s="11" customFormat="1" ht="12.75">
      <c r="A61" s="11" t="s">
        <v>75</v>
      </c>
      <c r="B61" s="11" t="s">
        <v>77</v>
      </c>
      <c r="C61" s="18">
        <f t="shared" si="0"/>
        <v>329</v>
      </c>
      <c r="D61" s="21">
        <v>281</v>
      </c>
      <c r="E61" s="21">
        <v>29</v>
      </c>
      <c r="F61" s="21">
        <v>0</v>
      </c>
      <c r="G61" s="21">
        <v>1</v>
      </c>
      <c r="H61" s="21">
        <v>1</v>
      </c>
      <c r="I61" s="21">
        <v>0</v>
      </c>
      <c r="J61" s="21">
        <v>0</v>
      </c>
      <c r="K61" s="21">
        <v>16</v>
      </c>
      <c r="L61" s="21">
        <v>0</v>
      </c>
      <c r="M61" s="21">
        <v>1</v>
      </c>
    </row>
    <row r="62" spans="1:13" s="13" customFormat="1" ht="12.75">
      <c r="A62" s="12" t="s">
        <v>78</v>
      </c>
      <c r="C62" s="19">
        <f t="shared" si="0"/>
        <v>638</v>
      </c>
      <c r="D62" s="19">
        <f>+D60+D61</f>
        <v>554</v>
      </c>
      <c r="E62" s="19">
        <f aca="true" t="shared" si="15" ref="E62:M62">+E60+E61</f>
        <v>52</v>
      </c>
      <c r="F62" s="19">
        <f t="shared" si="15"/>
        <v>0</v>
      </c>
      <c r="G62" s="19">
        <f t="shared" si="15"/>
        <v>1</v>
      </c>
      <c r="H62" s="19">
        <f t="shared" si="15"/>
        <v>2</v>
      </c>
      <c r="I62" s="19">
        <f t="shared" si="15"/>
        <v>0</v>
      </c>
      <c r="J62" s="19">
        <f t="shared" si="15"/>
        <v>0</v>
      </c>
      <c r="K62" s="19">
        <f t="shared" si="15"/>
        <v>27</v>
      </c>
      <c r="L62" s="19">
        <f t="shared" si="15"/>
        <v>0</v>
      </c>
      <c r="M62" s="19">
        <f t="shared" si="15"/>
        <v>2</v>
      </c>
    </row>
    <row r="63" spans="3:13" ht="12.75"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s="15" customFormat="1" ht="12.75">
      <c r="A64" s="1" t="s">
        <v>79</v>
      </c>
      <c r="C64" s="19">
        <f t="shared" si="0"/>
        <v>6777</v>
      </c>
      <c r="D64" s="19">
        <f aca="true" t="shared" si="16" ref="D64:M64">+D7+D12+D34+D35+D40+D57</f>
        <v>5945</v>
      </c>
      <c r="E64" s="19">
        <f t="shared" si="16"/>
        <v>533</v>
      </c>
      <c r="F64" s="19">
        <f t="shared" si="16"/>
        <v>4</v>
      </c>
      <c r="G64" s="19">
        <f t="shared" si="16"/>
        <v>0</v>
      </c>
      <c r="H64" s="19">
        <f t="shared" si="16"/>
        <v>9</v>
      </c>
      <c r="I64" s="19">
        <f t="shared" si="16"/>
        <v>0</v>
      </c>
      <c r="J64" s="19">
        <f t="shared" si="16"/>
        <v>0</v>
      </c>
      <c r="K64" s="19">
        <f t="shared" si="16"/>
        <v>273</v>
      </c>
      <c r="L64" s="19">
        <f t="shared" si="16"/>
        <v>13</v>
      </c>
      <c r="M64" s="19">
        <f t="shared" si="16"/>
        <v>0</v>
      </c>
    </row>
    <row r="65" spans="1:13" s="15" customFormat="1" ht="12.75">
      <c r="A65" s="1" t="s">
        <v>80</v>
      </c>
      <c r="C65" s="3">
        <f>+C8+C9+C13+C14+C15+C17+C18+C21+C23+C24+C27+C28+C31+C33+C37+C39+C42+C43+C46+C47+C48+C49+C50+C51+C53+C54+C56+C58+C60+C61</f>
        <v>175079</v>
      </c>
      <c r="D65" s="3">
        <f aca="true" t="shared" si="17" ref="D65:M65">+D8+D9+D13+D14+D15+D17+D18+D21+D23+D24+D27+D28+D31+D33+D37+D39+D42+D43+D46+D47+D48+D49+D50+D51+D53+D54+D56+D58+D60+D61</f>
        <v>150232</v>
      </c>
      <c r="E65" s="3">
        <f t="shared" si="17"/>
        <v>19272</v>
      </c>
      <c r="F65" s="3">
        <f t="shared" si="17"/>
        <v>1314</v>
      </c>
      <c r="G65" s="3">
        <f t="shared" si="17"/>
        <v>18</v>
      </c>
      <c r="H65" s="3">
        <f t="shared" si="17"/>
        <v>28</v>
      </c>
      <c r="I65" s="3">
        <f t="shared" si="17"/>
        <v>0</v>
      </c>
      <c r="J65" s="3">
        <f t="shared" si="17"/>
        <v>4</v>
      </c>
      <c r="K65" s="3">
        <f t="shared" si="17"/>
        <v>2492</v>
      </c>
      <c r="L65" s="3">
        <f t="shared" si="17"/>
        <v>1595</v>
      </c>
      <c r="M65" s="3">
        <f t="shared" si="17"/>
        <v>124</v>
      </c>
    </row>
    <row r="66" spans="1:13" s="15" customFormat="1" ht="12.75">
      <c r="A66" s="1" t="s">
        <v>81</v>
      </c>
      <c r="C66" s="3">
        <f>SUM(D66:M66)</f>
        <v>22</v>
      </c>
      <c r="D66" s="3">
        <f>+D10+D19+D25+D29+D44</f>
        <v>0</v>
      </c>
      <c r="E66" s="3">
        <f aca="true" t="shared" si="18" ref="E66:M66">+E10+E19+E25+E29+E44</f>
        <v>7</v>
      </c>
      <c r="F66" s="3">
        <f t="shared" si="18"/>
        <v>15</v>
      </c>
      <c r="G66" s="3">
        <f t="shared" si="18"/>
        <v>0</v>
      </c>
      <c r="H66" s="3">
        <f t="shared" si="18"/>
        <v>0</v>
      </c>
      <c r="I66" s="3">
        <f t="shared" si="18"/>
        <v>0</v>
      </c>
      <c r="J66" s="3">
        <f t="shared" si="18"/>
        <v>0</v>
      </c>
      <c r="K66" s="3">
        <f t="shared" si="18"/>
        <v>0</v>
      </c>
      <c r="L66" s="3">
        <f t="shared" si="18"/>
        <v>0</v>
      </c>
      <c r="M66" s="3">
        <f t="shared" si="18"/>
        <v>0</v>
      </c>
    </row>
    <row r="67" spans="1:13" s="15" customFormat="1" ht="12.75">
      <c r="A67" s="1" t="s">
        <v>82</v>
      </c>
      <c r="C67" s="3">
        <f>SUM(D67:M67)</f>
        <v>181878</v>
      </c>
      <c r="D67" s="3">
        <f aca="true" t="shared" si="19" ref="D67:M67">+D11+D16+D20+D22+D26+D30+D32+D36+D38+D41+D45+D52+D55+D59+D62</f>
        <v>156177</v>
      </c>
      <c r="E67" s="3">
        <f t="shared" si="19"/>
        <v>19812</v>
      </c>
      <c r="F67" s="3">
        <f t="shared" si="19"/>
        <v>1333</v>
      </c>
      <c r="G67" s="3">
        <f t="shared" si="19"/>
        <v>18</v>
      </c>
      <c r="H67" s="3">
        <f t="shared" si="19"/>
        <v>37</v>
      </c>
      <c r="I67" s="3">
        <f t="shared" si="19"/>
        <v>0</v>
      </c>
      <c r="J67" s="3">
        <f t="shared" si="19"/>
        <v>4</v>
      </c>
      <c r="K67" s="3">
        <f t="shared" si="19"/>
        <v>2765</v>
      </c>
      <c r="L67" s="3">
        <f t="shared" si="19"/>
        <v>1608</v>
      </c>
      <c r="M67" s="3">
        <f t="shared" si="19"/>
        <v>124</v>
      </c>
    </row>
    <row r="68" spans="3:13" ht="12.75">
      <c r="C68" s="10"/>
      <c r="D68" s="9"/>
      <c r="E68" s="9"/>
      <c r="F68" s="9"/>
      <c r="G68" s="9"/>
      <c r="H68" s="9"/>
      <c r="I68" s="9"/>
      <c r="J68" s="9"/>
      <c r="K68" s="9"/>
      <c r="L68" s="9"/>
      <c r="M68" s="9"/>
    </row>
    <row r="69" spans="3:13" ht="12.75">
      <c r="C69" s="10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3:13" ht="12.7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</row>
    <row r="71" spans="1:13" ht="12.75">
      <c r="A71" t="s">
        <v>85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</row>
    <row r="72" spans="3:13" ht="12.7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</row>
  </sheetData>
  <printOptions/>
  <pageMargins left="0.75" right="0.75" top="1" bottom="1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anduco</cp:lastModifiedBy>
  <cp:lastPrinted>2012-12-11T21:41:54Z</cp:lastPrinted>
  <dcterms:created xsi:type="dcterms:W3CDTF">2012-12-10T19:58:02Z</dcterms:created>
  <dcterms:modified xsi:type="dcterms:W3CDTF">2015-10-01T18:21:10Z</dcterms:modified>
  <cp:category/>
  <cp:version/>
  <cp:contentType/>
  <cp:contentStatus/>
</cp:coreProperties>
</file>